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F-1-A" sheetId="1" r:id="rId1"/>
    <sheet name="F-1-B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4" i="2" l="1"/>
  <c r="U12" i="2" s="1"/>
  <c r="U25" i="2" l="1"/>
  <c r="U14" i="2"/>
  <c r="U35" i="2"/>
  <c r="U24" i="2"/>
  <c r="U11" i="2"/>
  <c r="U34" i="2"/>
  <c r="U23" i="2"/>
  <c r="U10" i="2"/>
  <c r="U33" i="2"/>
  <c r="U22" i="2"/>
  <c r="U32" i="2"/>
  <c r="U19" i="2"/>
  <c r="U31" i="2"/>
  <c r="U18" i="2"/>
  <c r="U30" i="2"/>
  <c r="U17" i="2"/>
  <c r="V17" i="2" s="1"/>
  <c r="U27" i="2"/>
  <c r="U15" i="2"/>
  <c r="U26" i="2"/>
  <c r="U16" i="2"/>
  <c r="U29" i="2"/>
  <c r="U21" i="2"/>
  <c r="U13" i="2"/>
  <c r="U9" i="2"/>
  <c r="U28" i="2"/>
  <c r="U20" i="2"/>
  <c r="V18" i="2" l="1"/>
  <c r="Q35" i="2" l="1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V10" i="1" l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9" i="1"/>
  <c r="E43" i="1"/>
  <c r="R36" i="1" l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</calcChain>
</file>

<file path=xl/sharedStrings.xml><?xml version="1.0" encoding="utf-8"?>
<sst xmlns="http://schemas.openxmlformats.org/spreadsheetml/2006/main" count="208" uniqueCount="126">
  <si>
    <t>"УТВЕРЖДАЮ"</t>
  </si>
  <si>
    <t>Главный судья соревнований</t>
  </si>
  <si>
    <t>Судья ВК_________________Н. З. Налоев</t>
  </si>
  <si>
    <t>25 августа 2015г.</t>
  </si>
  <si>
    <t>ПРОТОКОЛ</t>
  </si>
  <si>
    <t xml:space="preserve">                 3-го  этапа Кубка России по авиамодельному спорту "Кубок Кавказа 2015"  в классе  моделей F-1-A                                 г.Нальчик 22-25 августа 2015г.  </t>
  </si>
  <si>
    <t>место</t>
  </si>
  <si>
    <t>участник</t>
  </si>
  <si>
    <t>разряд</t>
  </si>
  <si>
    <t>Команда</t>
  </si>
  <si>
    <t>туры</t>
  </si>
  <si>
    <t>сумма</t>
  </si>
  <si>
    <t>Титов Юрий</t>
  </si>
  <si>
    <t>ЗМС</t>
  </si>
  <si>
    <t>Пермский край</t>
  </si>
  <si>
    <t>Козырев Сергей</t>
  </si>
  <si>
    <t>МС</t>
  </si>
  <si>
    <t>ЦАГИ</t>
  </si>
  <si>
    <t>Ходунов Сергей</t>
  </si>
  <si>
    <t>Кочкарёв Михаил</t>
  </si>
  <si>
    <t>АСК МАИ</t>
  </si>
  <si>
    <t>ю</t>
  </si>
  <si>
    <t>Хорошев Алексей</t>
  </si>
  <si>
    <t>КМС</t>
  </si>
  <si>
    <t>Москва</t>
  </si>
  <si>
    <t>Марзоев Олег</t>
  </si>
  <si>
    <t>Алагир</t>
  </si>
  <si>
    <t>Верховцев Дмитрий</t>
  </si>
  <si>
    <t xml:space="preserve"> РО ДОСААФ Волгоградская обл.</t>
  </si>
  <si>
    <t>Поляев Валерий</t>
  </si>
  <si>
    <t>МСМК</t>
  </si>
  <si>
    <t>Татарстан</t>
  </si>
  <si>
    <t>Щепкин Дмитрий</t>
  </si>
  <si>
    <t>Ленинградская обл.</t>
  </si>
  <si>
    <t>Коробицын Андрей</t>
  </si>
  <si>
    <t>Ростовская обл. г. Таганрог</t>
  </si>
  <si>
    <t>Пушков Андрей</t>
  </si>
  <si>
    <t>С-Петербург</t>
  </si>
  <si>
    <t>Мкртчян Гарри</t>
  </si>
  <si>
    <t>РОО ДОСААФ Волгоградская обл</t>
  </si>
  <si>
    <t>Буренок Сергей</t>
  </si>
  <si>
    <t>Московская обл.</t>
  </si>
  <si>
    <t>Ничипорук Александр</t>
  </si>
  <si>
    <t>Тульская обл</t>
  </si>
  <si>
    <t>Хорошев Павел</t>
  </si>
  <si>
    <t xml:space="preserve">Москва </t>
  </si>
  <si>
    <t>Налоев Андрей</t>
  </si>
  <si>
    <t>Нальчик</t>
  </si>
  <si>
    <t>Санкин Евгений</t>
  </si>
  <si>
    <t>Вологодская обл.</t>
  </si>
  <si>
    <t>Хабибуллин Ринат</t>
  </si>
  <si>
    <t>Пермский кр.</t>
  </si>
  <si>
    <t>Налоев Алим</t>
  </si>
  <si>
    <t>Нарткала СЮТ</t>
  </si>
  <si>
    <t>Рязанцев Алексей</t>
  </si>
  <si>
    <t>ЦАГИ МИТЦ</t>
  </si>
  <si>
    <t>Филатов Павел</t>
  </si>
  <si>
    <t>Улан-Удэ</t>
  </si>
  <si>
    <t>Чекотин Максим</t>
  </si>
  <si>
    <t>Анисимов Никита</t>
  </si>
  <si>
    <t>Тупчий Аркадий</t>
  </si>
  <si>
    <t>Петров Анатолий</t>
  </si>
  <si>
    <t>Пенза</t>
  </si>
  <si>
    <t>Стариков Анатолий</t>
  </si>
  <si>
    <t>Марий-Эл</t>
  </si>
  <si>
    <t>Нашапигов Артур</t>
  </si>
  <si>
    <t>Главный секретарь судья ВК                                                      Ю.З.Налоев</t>
  </si>
  <si>
    <t xml:space="preserve">Начальник старта судья ВК                                                        А.И.Абазов </t>
  </si>
  <si>
    <t>Лицензия FAI</t>
  </si>
  <si>
    <t>Рейтинг спортсмена</t>
  </si>
  <si>
    <t>Место</t>
  </si>
  <si>
    <t>Рейтинговый результат</t>
  </si>
  <si>
    <t>Предварительный расчет рейтингового результата</t>
  </si>
  <si>
    <t xml:space="preserve">Элементарный рейтинг </t>
  </si>
  <si>
    <t>Рейтинг соревнований</t>
  </si>
  <si>
    <t>Добрыднев Геннадий</t>
  </si>
  <si>
    <t>судья ВК___________________Н З. Налоев</t>
  </si>
  <si>
    <t>" 25 " августа 2015 года</t>
  </si>
  <si>
    <r>
      <t xml:space="preserve">         </t>
    </r>
    <r>
      <rPr>
        <b/>
        <sz val="11"/>
        <rFont val="Times New Roman Cyr"/>
        <charset val="204"/>
      </rPr>
      <t xml:space="preserve">3-го этапа Кубка России по авиамодельному спорту "Кубок Кавказа 2015" в классе  моделей F-1-B                                     г.Нальчик 22-25 августа 2015г.  </t>
    </r>
  </si>
  <si>
    <t>Команда, регион</t>
  </si>
  <si>
    <t>Милюткин Александр</t>
  </si>
  <si>
    <t>Самарская Обл.</t>
  </si>
  <si>
    <t>Белецкий Юрий</t>
  </si>
  <si>
    <t>Усейнов Тимур</t>
  </si>
  <si>
    <t>Хузиев Радик</t>
  </si>
  <si>
    <t>Егоров Александр</t>
  </si>
  <si>
    <t>Нижегородская обл.</t>
  </si>
  <si>
    <t>Гайнибашаров Владимир</t>
  </si>
  <si>
    <t>Свердловская область</t>
  </si>
  <si>
    <t>Малютин Виктор</t>
  </si>
  <si>
    <t>Краснодарский кр.</t>
  </si>
  <si>
    <t xml:space="preserve">Добринский Юрий </t>
  </si>
  <si>
    <t>Калужская область</t>
  </si>
  <si>
    <t>Армения</t>
  </si>
  <si>
    <t>Дегтярёв Сергей</t>
  </si>
  <si>
    <t>Быченков Юрий</t>
  </si>
  <si>
    <t>Ставропольский край</t>
  </si>
  <si>
    <t>Вересков Андрей</t>
  </si>
  <si>
    <t>Трибунский Лев</t>
  </si>
  <si>
    <t>Волгоградская область</t>
  </si>
  <si>
    <t>Горбач Григорий</t>
  </si>
  <si>
    <t>Новиков Александр</t>
  </si>
  <si>
    <t>Самарская обл.</t>
  </si>
  <si>
    <t>Сысоев Виталий</t>
  </si>
  <si>
    <t>Афанасьев Валерий</t>
  </si>
  <si>
    <t>Иркутская область</t>
  </si>
  <si>
    <t>Богданов Владислав</t>
  </si>
  <si>
    <t>Кустарников Сергей</t>
  </si>
  <si>
    <t>КБР</t>
  </si>
  <si>
    <t>Зубаков Сергей</t>
  </si>
  <si>
    <t>Санкт-Петербург</t>
  </si>
  <si>
    <t>Дёмин Александр</t>
  </si>
  <si>
    <t>Васильев Константин</t>
  </si>
  <si>
    <t>Пензенская область</t>
  </si>
  <si>
    <t>Карамян Эдуард</t>
  </si>
  <si>
    <t>Новиков Илья</t>
  </si>
  <si>
    <t>Абрамов Олег</t>
  </si>
  <si>
    <t>Забайкальский край</t>
  </si>
  <si>
    <t>Романовский Валерьян</t>
  </si>
  <si>
    <t>Гусаков Дмитрий</t>
  </si>
  <si>
    <t>Брескин Александр</t>
  </si>
  <si>
    <t>Главный Секретарь судья ВК____________________Ю.З.Налоев</t>
  </si>
  <si>
    <t>Начальник старта судья ВК____________________А.И.Абазов</t>
  </si>
  <si>
    <t>Расчет рейтингового результата для поделенных мест</t>
  </si>
  <si>
    <t>9-10</t>
  </si>
  <si>
    <t xml:space="preserve">Ростовская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</si>
</sst>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wrapText="1"/>
    </xf>
    <xf numFmtId="0" fontId="5" fillId="3" borderId="10" xfId="0" applyFont="1" applyFill="1" applyBorder="1"/>
    <xf numFmtId="0" fontId="5" fillId="0" borderId="10" xfId="0" applyFont="1" applyFill="1" applyBorder="1"/>
    <xf numFmtId="0" fontId="5" fillId="2" borderId="10" xfId="0" applyFont="1" applyFill="1" applyBorder="1" applyAlignment="1">
      <alignment horizontal="center"/>
    </xf>
    <xf numFmtId="0" fontId="5" fillId="3" borderId="10" xfId="0" applyFont="1" applyFill="1" applyBorder="1" applyAlignment="1"/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/>
    <xf numFmtId="0" fontId="6" fillId="3" borderId="10" xfId="0" applyFont="1" applyFill="1" applyBorder="1" applyAlignment="1"/>
    <xf numFmtId="0" fontId="5" fillId="3" borderId="12" xfId="0" applyFont="1" applyFill="1" applyBorder="1"/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/>
    <xf numFmtId="0" fontId="5" fillId="3" borderId="10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wrapText="1"/>
    </xf>
    <xf numFmtId="0" fontId="5" fillId="2" borderId="10" xfId="0" applyFont="1" applyFill="1" applyBorder="1" applyAlignment="1">
      <alignment horizontal="left" indent="1"/>
    </xf>
    <xf numFmtId="49" fontId="6" fillId="3" borderId="10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wrapText="1"/>
    </xf>
    <xf numFmtId="0" fontId="5" fillId="2" borderId="10" xfId="0" applyFont="1" applyFill="1" applyBorder="1" applyAlignment="1">
      <alignment horizontal="left" indent="2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" fillId="3" borderId="10" xfId="0" applyNumberFormat="1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/>
    </xf>
    <xf numFmtId="0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49" fontId="6" fillId="3" borderId="10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/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distributed" wrapText="1"/>
    </xf>
    <xf numFmtId="0" fontId="1" fillId="0" borderId="9" xfId="0" applyFont="1" applyBorder="1" applyAlignment="1">
      <alignment horizontal="center" vertical="distributed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8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2" borderId="10" xfId="0" applyFont="1" applyFill="1" applyBorder="1"/>
    <xf numFmtId="0" fontId="6" fillId="2" borderId="1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/>
    <xf numFmtId="0" fontId="14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/>
    </xf>
    <xf numFmtId="0" fontId="15" fillId="0" borderId="10" xfId="0" applyFont="1" applyBorder="1"/>
    <xf numFmtId="0" fontId="15" fillId="0" borderId="10" xfId="0" applyFont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4" fillId="3" borderId="10" xfId="0" applyFont="1" applyFill="1" applyBorder="1"/>
    <xf numFmtId="0" fontId="4" fillId="0" borderId="10" xfId="0" applyFont="1" applyBorder="1"/>
    <xf numFmtId="0" fontId="13" fillId="4" borderId="12" xfId="0" applyFont="1" applyFill="1" applyBorder="1" applyAlignment="1">
      <alignment horizontal="center" vertical="center"/>
    </xf>
    <xf numFmtId="0" fontId="15" fillId="3" borderId="10" xfId="0" applyFont="1" applyFill="1" applyBorder="1"/>
    <xf numFmtId="0" fontId="15" fillId="3" borderId="13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6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workbookViewId="0">
      <selection activeCell="G7" sqref="G7:G8"/>
    </sheetView>
  </sheetViews>
  <sheetFormatPr defaultRowHeight="15" x14ac:dyDescent="0.25"/>
  <cols>
    <col min="1" max="1" width="6.5703125" bestFit="1" customWidth="1"/>
    <col min="2" max="2" width="2.28515625" customWidth="1"/>
    <col min="3" max="3" width="22" customWidth="1"/>
    <col min="4" max="4" width="9.85546875" customWidth="1"/>
    <col min="5" max="5" width="9.28515625" customWidth="1"/>
    <col min="6" max="6" width="33" bestFit="1" customWidth="1"/>
    <col min="7" max="7" width="11.28515625" customWidth="1"/>
    <col min="8" max="17" width="4.28515625" customWidth="1"/>
    <col min="18" max="18" width="9.7109375" customWidth="1"/>
    <col min="20" max="20" width="14.28515625" customWidth="1"/>
    <col min="22" max="22" width="8.5703125" customWidth="1"/>
  </cols>
  <sheetData>
    <row r="1" spans="1:22" ht="15" customHeight="1" x14ac:dyDescent="0.25">
      <c r="L1" s="64" t="s">
        <v>0</v>
      </c>
      <c r="M1" s="64"/>
      <c r="N1" s="64"/>
      <c r="O1" s="64"/>
      <c r="P1" s="64"/>
      <c r="Q1" s="64"/>
      <c r="R1" s="64"/>
      <c r="V1" s="57" t="s">
        <v>72</v>
      </c>
    </row>
    <row r="2" spans="1:22" x14ac:dyDescent="0.25">
      <c r="L2" s="64" t="s">
        <v>1</v>
      </c>
      <c r="M2" s="64"/>
      <c r="N2" s="64"/>
      <c r="O2" s="64"/>
      <c r="P2" s="64"/>
      <c r="Q2" s="64"/>
      <c r="R2" s="64"/>
      <c r="V2" s="57"/>
    </row>
    <row r="3" spans="1:22" x14ac:dyDescent="0.25">
      <c r="L3" s="64" t="s">
        <v>2</v>
      </c>
      <c r="M3" s="64"/>
      <c r="N3" s="64"/>
      <c r="O3" s="64"/>
      <c r="P3" s="64"/>
      <c r="Q3" s="64"/>
      <c r="R3" s="64"/>
      <c r="V3" s="57"/>
    </row>
    <row r="4" spans="1:22" x14ac:dyDescent="0.25">
      <c r="L4" s="64" t="s">
        <v>3</v>
      </c>
      <c r="M4" s="64"/>
      <c r="N4" s="64"/>
      <c r="O4" s="64"/>
      <c r="P4" s="64"/>
      <c r="Q4" s="64"/>
      <c r="R4" s="64"/>
      <c r="V4" s="57"/>
    </row>
    <row r="5" spans="1:22" x14ac:dyDescent="0.25">
      <c r="A5" s="65" t="s">
        <v>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V5" s="57"/>
    </row>
    <row r="6" spans="1:22" x14ac:dyDescent="0.25">
      <c r="A6" s="66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V6" s="57"/>
    </row>
    <row r="7" spans="1:22" ht="15.75" x14ac:dyDescent="0.25">
      <c r="A7" s="58" t="s">
        <v>6</v>
      </c>
      <c r="B7" s="1"/>
      <c r="C7" s="60" t="s">
        <v>7</v>
      </c>
      <c r="D7" s="51" t="s">
        <v>68</v>
      </c>
      <c r="E7" s="60" t="s">
        <v>8</v>
      </c>
      <c r="F7" s="60" t="s">
        <v>9</v>
      </c>
      <c r="G7" s="53" t="s">
        <v>69</v>
      </c>
      <c r="H7" s="62" t="s">
        <v>10</v>
      </c>
      <c r="I7" s="63"/>
      <c r="J7" s="63"/>
      <c r="K7" s="63"/>
      <c r="L7" s="63"/>
      <c r="M7" s="63"/>
      <c r="N7" s="63"/>
      <c r="O7" s="63"/>
      <c r="P7" s="63"/>
      <c r="Q7" s="63"/>
      <c r="R7" s="60" t="s">
        <v>11</v>
      </c>
      <c r="S7" s="55" t="s">
        <v>70</v>
      </c>
      <c r="T7" s="56" t="s">
        <v>71</v>
      </c>
      <c r="V7" s="57"/>
    </row>
    <row r="8" spans="1:22" ht="15.75" x14ac:dyDescent="0.25">
      <c r="A8" s="59"/>
      <c r="B8" s="2"/>
      <c r="C8" s="61"/>
      <c r="D8" s="52"/>
      <c r="E8" s="61"/>
      <c r="F8" s="61"/>
      <c r="G8" s="54"/>
      <c r="H8" s="3">
        <v>1</v>
      </c>
      <c r="I8" s="3">
        <v>2</v>
      </c>
      <c r="J8" s="3">
        <v>3</v>
      </c>
      <c r="K8" s="3">
        <v>4</v>
      </c>
      <c r="L8" s="3">
        <v>5</v>
      </c>
      <c r="M8" s="3">
        <v>6</v>
      </c>
      <c r="N8" s="3">
        <v>7</v>
      </c>
      <c r="O8" s="3">
        <v>8</v>
      </c>
      <c r="P8" s="3">
        <v>9</v>
      </c>
      <c r="Q8" s="3">
        <v>10</v>
      </c>
      <c r="R8" s="61"/>
      <c r="S8" s="55"/>
      <c r="T8" s="56"/>
      <c r="V8" s="57"/>
    </row>
    <row r="9" spans="1:22" ht="15.75" x14ac:dyDescent="0.25">
      <c r="A9" s="4">
        <v>1</v>
      </c>
      <c r="B9" s="5"/>
      <c r="C9" s="6" t="s">
        <v>12</v>
      </c>
      <c r="D9" s="6"/>
      <c r="E9" s="7" t="s">
        <v>13</v>
      </c>
      <c r="F9" s="8" t="s">
        <v>14</v>
      </c>
      <c r="G9" s="35">
        <v>53.8</v>
      </c>
      <c r="H9" s="9">
        <v>210</v>
      </c>
      <c r="I9" s="9">
        <v>180</v>
      </c>
      <c r="J9" s="9">
        <v>180</v>
      </c>
      <c r="K9" s="9">
        <v>180</v>
      </c>
      <c r="L9" s="9">
        <v>180</v>
      </c>
      <c r="M9" s="9">
        <v>180</v>
      </c>
      <c r="N9" s="9">
        <v>180</v>
      </c>
      <c r="O9" s="9">
        <v>300</v>
      </c>
      <c r="P9" s="9">
        <v>420</v>
      </c>
      <c r="Q9" s="9"/>
      <c r="R9" s="10">
        <f t="shared" ref="R9:R27" si="0">SUM(H9:Q9)</f>
        <v>2010</v>
      </c>
      <c r="S9" s="9">
        <v>1</v>
      </c>
      <c r="T9" s="48">
        <v>157.06</v>
      </c>
      <c r="V9" s="48">
        <f>$E$43*0.2/(0.01322*A9*A9+0.06088*A9+0.9259)</f>
        <v>157.06</v>
      </c>
    </row>
    <row r="10" spans="1:22" ht="15.75" x14ac:dyDescent="0.25">
      <c r="A10" s="4">
        <v>2</v>
      </c>
      <c r="B10" s="5"/>
      <c r="C10" s="9" t="s">
        <v>15</v>
      </c>
      <c r="D10" s="9"/>
      <c r="E10" s="11" t="s">
        <v>16</v>
      </c>
      <c r="F10" s="12" t="s">
        <v>17</v>
      </c>
      <c r="G10" s="36">
        <v>30.6</v>
      </c>
      <c r="H10" s="9">
        <v>210</v>
      </c>
      <c r="I10" s="9">
        <v>180</v>
      </c>
      <c r="J10" s="9">
        <v>180</v>
      </c>
      <c r="K10" s="9">
        <v>180</v>
      </c>
      <c r="L10" s="9">
        <v>180</v>
      </c>
      <c r="M10" s="9">
        <v>180</v>
      </c>
      <c r="N10" s="9">
        <v>180</v>
      </c>
      <c r="O10" s="9">
        <v>300</v>
      </c>
      <c r="P10" s="9">
        <v>373</v>
      </c>
      <c r="Q10" s="9"/>
      <c r="R10" s="9">
        <f t="shared" si="0"/>
        <v>1963</v>
      </c>
      <c r="S10" s="9">
        <v>2</v>
      </c>
      <c r="T10" s="48">
        <v>142.71175968161086</v>
      </c>
      <c r="V10" s="48">
        <f t="shared" ref="V10:V36" si="1">$E$43*0.2/(0.01322*A10*A10+0.06088*A10+0.9259)</f>
        <v>142.71175968161086</v>
      </c>
    </row>
    <row r="11" spans="1:22" ht="15.75" x14ac:dyDescent="0.25">
      <c r="A11" s="4">
        <v>3</v>
      </c>
      <c r="B11" s="5"/>
      <c r="C11" s="9" t="s">
        <v>18</v>
      </c>
      <c r="D11" s="9"/>
      <c r="E11" s="11" t="s">
        <v>16</v>
      </c>
      <c r="F11" s="12" t="s">
        <v>17</v>
      </c>
      <c r="G11" s="36">
        <v>26.9</v>
      </c>
      <c r="H11" s="9">
        <v>210</v>
      </c>
      <c r="I11" s="9">
        <v>180</v>
      </c>
      <c r="J11" s="9">
        <v>180</v>
      </c>
      <c r="K11" s="9">
        <v>180</v>
      </c>
      <c r="L11" s="9">
        <v>180</v>
      </c>
      <c r="M11" s="9">
        <v>180</v>
      </c>
      <c r="N11" s="9">
        <v>180</v>
      </c>
      <c r="O11" s="9">
        <v>300</v>
      </c>
      <c r="P11" s="9">
        <v>351</v>
      </c>
      <c r="Q11" s="9"/>
      <c r="R11" s="9">
        <f t="shared" si="0"/>
        <v>1941</v>
      </c>
      <c r="S11" s="9">
        <v>3</v>
      </c>
      <c r="T11" s="48">
        <v>127.9490354535975</v>
      </c>
      <c r="V11" s="48">
        <f t="shared" si="1"/>
        <v>127.9490354535975</v>
      </c>
    </row>
    <row r="12" spans="1:22" ht="15.75" x14ac:dyDescent="0.25">
      <c r="A12" s="4">
        <v>4</v>
      </c>
      <c r="B12" s="13"/>
      <c r="C12" s="14" t="s">
        <v>19</v>
      </c>
      <c r="D12" s="14"/>
      <c r="E12" s="11" t="s">
        <v>13</v>
      </c>
      <c r="F12" s="8" t="s">
        <v>20</v>
      </c>
      <c r="G12" s="37"/>
      <c r="H12" s="9">
        <v>210</v>
      </c>
      <c r="I12" s="9">
        <v>180</v>
      </c>
      <c r="J12" s="9">
        <v>180</v>
      </c>
      <c r="K12" s="9">
        <v>180</v>
      </c>
      <c r="L12" s="9">
        <v>180</v>
      </c>
      <c r="M12" s="9">
        <v>180</v>
      </c>
      <c r="N12" s="9">
        <v>180</v>
      </c>
      <c r="O12" s="9">
        <v>300</v>
      </c>
      <c r="P12" s="9">
        <v>319</v>
      </c>
      <c r="Q12" s="9"/>
      <c r="R12" s="9">
        <f t="shared" si="0"/>
        <v>1909</v>
      </c>
      <c r="S12" s="9">
        <v>4</v>
      </c>
      <c r="T12" s="48">
        <v>113.73412313351777</v>
      </c>
      <c r="V12" s="48">
        <f t="shared" si="1"/>
        <v>113.73412313351777</v>
      </c>
    </row>
    <row r="13" spans="1:22" ht="15.75" x14ac:dyDescent="0.25">
      <c r="A13" s="4">
        <v>5</v>
      </c>
      <c r="B13" s="13" t="s">
        <v>21</v>
      </c>
      <c r="C13" s="6" t="s">
        <v>22</v>
      </c>
      <c r="D13" s="6"/>
      <c r="E13" s="7" t="s">
        <v>23</v>
      </c>
      <c r="F13" s="8" t="s">
        <v>24</v>
      </c>
      <c r="G13" s="35">
        <v>6.5</v>
      </c>
      <c r="H13" s="9">
        <v>210</v>
      </c>
      <c r="I13" s="9">
        <v>180</v>
      </c>
      <c r="J13" s="9">
        <v>180</v>
      </c>
      <c r="K13" s="9">
        <v>180</v>
      </c>
      <c r="L13" s="9">
        <v>180</v>
      </c>
      <c r="M13" s="9">
        <v>180</v>
      </c>
      <c r="N13" s="9">
        <v>180</v>
      </c>
      <c r="O13" s="9">
        <v>300</v>
      </c>
      <c r="P13" s="9">
        <v>304</v>
      </c>
      <c r="Q13" s="9"/>
      <c r="R13" s="15">
        <f t="shared" si="0"/>
        <v>1894</v>
      </c>
      <c r="S13" s="9">
        <v>5</v>
      </c>
      <c r="T13" s="48">
        <v>100.6278831368529</v>
      </c>
      <c r="V13" s="48">
        <f t="shared" si="1"/>
        <v>100.6278831368529</v>
      </c>
    </row>
    <row r="14" spans="1:22" ht="15.75" x14ac:dyDescent="0.25">
      <c r="A14" s="4">
        <v>6</v>
      </c>
      <c r="B14" s="13" t="s">
        <v>21</v>
      </c>
      <c r="C14" s="6" t="s">
        <v>25</v>
      </c>
      <c r="D14" s="6"/>
      <c r="E14" s="7" t="s">
        <v>23</v>
      </c>
      <c r="F14" s="8" t="s">
        <v>26</v>
      </c>
      <c r="G14" s="35">
        <v>29</v>
      </c>
      <c r="H14" s="9">
        <v>210</v>
      </c>
      <c r="I14" s="9">
        <v>180</v>
      </c>
      <c r="J14" s="9">
        <v>180</v>
      </c>
      <c r="K14" s="9">
        <v>180</v>
      </c>
      <c r="L14" s="9">
        <v>180</v>
      </c>
      <c r="M14" s="9">
        <v>180</v>
      </c>
      <c r="N14" s="9">
        <v>180</v>
      </c>
      <c r="O14" s="9">
        <v>300</v>
      </c>
      <c r="P14" s="9">
        <v>297</v>
      </c>
      <c r="Q14" s="9"/>
      <c r="R14" s="9">
        <f t="shared" si="0"/>
        <v>1887</v>
      </c>
      <c r="S14" s="9">
        <v>6</v>
      </c>
      <c r="T14" s="48">
        <v>88.880086016637435</v>
      </c>
      <c r="V14" s="48">
        <f t="shared" si="1"/>
        <v>88.880086016637435</v>
      </c>
    </row>
    <row r="15" spans="1:22" ht="15.75" x14ac:dyDescent="0.25">
      <c r="A15" s="4">
        <v>7</v>
      </c>
      <c r="B15" s="13"/>
      <c r="C15" s="9" t="s">
        <v>27</v>
      </c>
      <c r="D15" s="9"/>
      <c r="E15" s="11">
        <v>1</v>
      </c>
      <c r="F15" s="12" t="s">
        <v>20</v>
      </c>
      <c r="G15" s="36"/>
      <c r="H15" s="9">
        <v>210</v>
      </c>
      <c r="I15" s="9">
        <v>180</v>
      </c>
      <c r="J15" s="9">
        <v>180</v>
      </c>
      <c r="K15" s="9">
        <v>180</v>
      </c>
      <c r="L15" s="9">
        <v>180</v>
      </c>
      <c r="M15" s="9">
        <v>180</v>
      </c>
      <c r="N15" s="9">
        <v>180</v>
      </c>
      <c r="O15" s="9">
        <v>274</v>
      </c>
      <c r="P15" s="9"/>
      <c r="Q15" s="9"/>
      <c r="R15" s="9">
        <f t="shared" si="0"/>
        <v>1564</v>
      </c>
      <c r="S15" s="9">
        <v>7</v>
      </c>
      <c r="T15" s="48">
        <v>78.536282902632223</v>
      </c>
      <c r="V15" s="48">
        <f t="shared" si="1"/>
        <v>78.536282902632223</v>
      </c>
    </row>
    <row r="16" spans="1:22" ht="15.75" customHeight="1" x14ac:dyDescent="0.25">
      <c r="A16" s="4">
        <v>8</v>
      </c>
      <c r="B16" s="13"/>
      <c r="C16" s="6" t="s">
        <v>75</v>
      </c>
      <c r="D16" s="6"/>
      <c r="E16" s="7" t="s">
        <v>16</v>
      </c>
      <c r="F16" s="16" t="s">
        <v>28</v>
      </c>
      <c r="G16" s="38"/>
      <c r="H16" s="9">
        <v>210</v>
      </c>
      <c r="I16" s="9">
        <v>180</v>
      </c>
      <c r="J16" s="9">
        <v>180</v>
      </c>
      <c r="K16" s="9">
        <v>180</v>
      </c>
      <c r="L16" s="9">
        <v>180</v>
      </c>
      <c r="M16" s="9">
        <v>180</v>
      </c>
      <c r="N16" s="9">
        <v>180</v>
      </c>
      <c r="O16" s="9">
        <v>248</v>
      </c>
      <c r="P16" s="9"/>
      <c r="Q16" s="9"/>
      <c r="R16" s="9">
        <f t="shared" si="0"/>
        <v>1538</v>
      </c>
      <c r="S16" s="9">
        <v>8</v>
      </c>
      <c r="T16" s="48">
        <v>69.5257235438376</v>
      </c>
      <c r="V16" s="48">
        <f t="shared" si="1"/>
        <v>69.5257235438376</v>
      </c>
    </row>
    <row r="17" spans="1:22" ht="15.75" x14ac:dyDescent="0.25">
      <c r="A17" s="4">
        <v>9</v>
      </c>
      <c r="B17" s="17"/>
      <c r="C17" s="18" t="s">
        <v>29</v>
      </c>
      <c r="D17" s="18"/>
      <c r="E17" s="19" t="s">
        <v>30</v>
      </c>
      <c r="F17" s="20" t="s">
        <v>31</v>
      </c>
      <c r="G17" s="39">
        <v>38.700000000000003</v>
      </c>
      <c r="H17" s="9">
        <v>210</v>
      </c>
      <c r="I17" s="9">
        <v>180</v>
      </c>
      <c r="J17" s="15">
        <v>180</v>
      </c>
      <c r="K17" s="15">
        <v>180</v>
      </c>
      <c r="L17" s="15">
        <v>180</v>
      </c>
      <c r="M17" s="15">
        <v>180</v>
      </c>
      <c r="N17" s="15">
        <v>180</v>
      </c>
      <c r="O17" s="15">
        <v>240</v>
      </c>
      <c r="P17" s="15"/>
      <c r="Q17" s="15"/>
      <c r="R17" s="9">
        <f t="shared" si="0"/>
        <v>1530</v>
      </c>
      <c r="S17" s="9">
        <v>9</v>
      </c>
      <c r="T17" s="48">
        <v>61.721893863179069</v>
      </c>
      <c r="V17" s="48">
        <f t="shared" si="1"/>
        <v>61.721893863179069</v>
      </c>
    </row>
    <row r="18" spans="1:22" ht="15.75" x14ac:dyDescent="0.25">
      <c r="A18" s="4">
        <v>10</v>
      </c>
      <c r="B18" s="13"/>
      <c r="C18" s="6" t="s">
        <v>32</v>
      </c>
      <c r="D18" s="6"/>
      <c r="E18" s="7" t="s">
        <v>23</v>
      </c>
      <c r="F18" s="12" t="s">
        <v>33</v>
      </c>
      <c r="G18" s="36"/>
      <c r="H18" s="9">
        <v>210</v>
      </c>
      <c r="I18" s="9">
        <v>180</v>
      </c>
      <c r="J18" s="9">
        <v>180</v>
      </c>
      <c r="K18" s="9">
        <v>180</v>
      </c>
      <c r="L18" s="9">
        <v>180</v>
      </c>
      <c r="M18" s="9">
        <v>180</v>
      </c>
      <c r="N18" s="9">
        <v>180</v>
      </c>
      <c r="O18" s="9">
        <v>184</v>
      </c>
      <c r="P18" s="9"/>
      <c r="Q18" s="9"/>
      <c r="R18" s="9">
        <f t="shared" si="0"/>
        <v>1474</v>
      </c>
      <c r="S18" s="9">
        <v>10</v>
      </c>
      <c r="T18" s="48">
        <v>54.979521825883012</v>
      </c>
      <c r="V18" s="48">
        <f t="shared" si="1"/>
        <v>54.979521825883012</v>
      </c>
    </row>
    <row r="19" spans="1:22" ht="15.75" x14ac:dyDescent="0.25">
      <c r="A19" s="4">
        <v>11</v>
      </c>
      <c r="B19" s="5"/>
      <c r="C19" s="6" t="s">
        <v>34</v>
      </c>
      <c r="D19" s="6"/>
      <c r="E19" s="19" t="s">
        <v>16</v>
      </c>
      <c r="F19" s="8" t="s">
        <v>35</v>
      </c>
      <c r="G19" s="35">
        <v>11.8</v>
      </c>
      <c r="H19" s="9">
        <v>210</v>
      </c>
      <c r="I19" s="9">
        <v>180</v>
      </c>
      <c r="J19" s="15">
        <v>180</v>
      </c>
      <c r="K19" s="15">
        <v>180</v>
      </c>
      <c r="L19" s="15">
        <v>180</v>
      </c>
      <c r="M19" s="15">
        <v>180</v>
      </c>
      <c r="N19" s="15">
        <v>180</v>
      </c>
      <c r="O19" s="15">
        <v>39</v>
      </c>
      <c r="P19" s="15"/>
      <c r="Q19" s="15"/>
      <c r="R19" s="9">
        <f t="shared" si="0"/>
        <v>1329</v>
      </c>
      <c r="S19" s="9">
        <v>11</v>
      </c>
      <c r="T19" s="48">
        <v>49.154982473710561</v>
      </c>
      <c r="V19" s="48">
        <f t="shared" si="1"/>
        <v>49.154982473710561</v>
      </c>
    </row>
    <row r="20" spans="1:22" ht="15.75" x14ac:dyDescent="0.25">
      <c r="A20" s="4">
        <v>12</v>
      </c>
      <c r="B20" s="21"/>
      <c r="C20" s="18" t="s">
        <v>36</v>
      </c>
      <c r="D20" s="18"/>
      <c r="E20" s="19" t="s">
        <v>16</v>
      </c>
      <c r="F20" s="22" t="s">
        <v>37</v>
      </c>
      <c r="G20" s="40">
        <v>8.6</v>
      </c>
      <c r="H20" s="9">
        <v>210</v>
      </c>
      <c r="I20" s="9">
        <v>180</v>
      </c>
      <c r="J20" s="15">
        <v>177</v>
      </c>
      <c r="K20" s="15">
        <v>180</v>
      </c>
      <c r="L20" s="15">
        <v>180</v>
      </c>
      <c r="M20" s="15">
        <v>180</v>
      </c>
      <c r="N20" s="15">
        <v>180</v>
      </c>
      <c r="O20" s="15"/>
      <c r="P20" s="15"/>
      <c r="Q20" s="15"/>
      <c r="R20" s="9">
        <f t="shared" si="0"/>
        <v>1287</v>
      </c>
      <c r="S20" s="9">
        <v>12</v>
      </c>
      <c r="T20" s="48">
        <v>44.116242619672256</v>
      </c>
      <c r="V20" s="48">
        <f t="shared" si="1"/>
        <v>44.116242619672256</v>
      </c>
    </row>
    <row r="21" spans="1:22" ht="15.75" x14ac:dyDescent="0.25">
      <c r="A21" s="4">
        <v>13</v>
      </c>
      <c r="B21" s="23"/>
      <c r="C21" s="6" t="s">
        <v>38</v>
      </c>
      <c r="D21" s="6"/>
      <c r="E21" s="7" t="s">
        <v>16</v>
      </c>
      <c r="F21" s="24" t="s">
        <v>39</v>
      </c>
      <c r="G21" s="41"/>
      <c r="H21" s="9">
        <v>210</v>
      </c>
      <c r="I21" s="9">
        <v>180</v>
      </c>
      <c r="J21" s="9">
        <v>163</v>
      </c>
      <c r="K21" s="9">
        <v>180</v>
      </c>
      <c r="L21" s="9">
        <v>180</v>
      </c>
      <c r="M21" s="9">
        <v>180</v>
      </c>
      <c r="N21" s="9">
        <v>180</v>
      </c>
      <c r="O21" s="9"/>
      <c r="P21" s="9"/>
      <c r="Q21" s="9"/>
      <c r="R21" s="9">
        <f t="shared" si="0"/>
        <v>1273</v>
      </c>
      <c r="S21" s="9">
        <v>13</v>
      </c>
      <c r="T21" s="48">
        <v>39.746730372109973</v>
      </c>
      <c r="V21" s="48">
        <f t="shared" si="1"/>
        <v>39.746730372109973</v>
      </c>
    </row>
    <row r="22" spans="1:22" ht="15.75" x14ac:dyDescent="0.25">
      <c r="A22" s="4">
        <v>14</v>
      </c>
      <c r="B22" s="5"/>
      <c r="C22" s="6" t="s">
        <v>40</v>
      </c>
      <c r="D22" s="6"/>
      <c r="E22" s="7" t="s">
        <v>16</v>
      </c>
      <c r="F22" s="8" t="s">
        <v>41</v>
      </c>
      <c r="G22" s="35">
        <v>16.100000000000001</v>
      </c>
      <c r="H22" s="9">
        <v>189</v>
      </c>
      <c r="I22" s="9">
        <v>180</v>
      </c>
      <c r="J22" s="9">
        <v>180</v>
      </c>
      <c r="K22" s="9">
        <v>180</v>
      </c>
      <c r="L22" s="9">
        <v>180</v>
      </c>
      <c r="M22" s="9">
        <v>180</v>
      </c>
      <c r="N22" s="9">
        <v>180</v>
      </c>
      <c r="O22" s="9"/>
      <c r="P22" s="9"/>
      <c r="Q22" s="9"/>
      <c r="R22" s="9">
        <f t="shared" si="0"/>
        <v>1269</v>
      </c>
      <c r="S22" s="9">
        <v>14</v>
      </c>
      <c r="T22" s="48">
        <v>35.945932337607061</v>
      </c>
      <c r="V22" s="48">
        <f t="shared" si="1"/>
        <v>35.945932337607061</v>
      </c>
    </row>
    <row r="23" spans="1:22" ht="15.75" x14ac:dyDescent="0.25">
      <c r="A23" s="4">
        <v>15</v>
      </c>
      <c r="B23" s="5"/>
      <c r="C23" s="9" t="s">
        <v>42</v>
      </c>
      <c r="D23" s="9"/>
      <c r="E23" s="25" t="s">
        <v>16</v>
      </c>
      <c r="F23" s="12" t="s">
        <v>43</v>
      </c>
      <c r="G23" s="42">
        <v>30.1</v>
      </c>
      <c r="H23" s="9">
        <v>210</v>
      </c>
      <c r="I23" s="9">
        <v>180</v>
      </c>
      <c r="J23" s="9">
        <v>158</v>
      </c>
      <c r="K23" s="9">
        <v>180</v>
      </c>
      <c r="L23" s="9">
        <v>180</v>
      </c>
      <c r="M23" s="9">
        <v>180</v>
      </c>
      <c r="N23" s="9">
        <v>180</v>
      </c>
      <c r="O23" s="9"/>
      <c r="P23" s="9"/>
      <c r="Q23" s="9"/>
      <c r="R23" s="9">
        <f t="shared" si="0"/>
        <v>1268</v>
      </c>
      <c r="S23" s="9">
        <v>15</v>
      </c>
      <c r="T23" s="48">
        <v>32.628386238989535</v>
      </c>
      <c r="V23" s="48">
        <f t="shared" si="1"/>
        <v>32.628386238989535</v>
      </c>
    </row>
    <row r="24" spans="1:22" ht="15.75" x14ac:dyDescent="0.25">
      <c r="A24" s="4">
        <v>16</v>
      </c>
      <c r="B24" s="5"/>
      <c r="C24" s="6" t="s">
        <v>44</v>
      </c>
      <c r="D24" s="6"/>
      <c r="E24" s="7" t="s">
        <v>30</v>
      </c>
      <c r="F24" s="8" t="s">
        <v>45</v>
      </c>
      <c r="G24" s="35">
        <v>25.3</v>
      </c>
      <c r="H24" s="9">
        <v>210</v>
      </c>
      <c r="I24" s="9">
        <v>180</v>
      </c>
      <c r="J24" s="9">
        <v>150</v>
      </c>
      <c r="K24" s="9">
        <v>180</v>
      </c>
      <c r="L24" s="9">
        <v>180</v>
      </c>
      <c r="M24" s="9">
        <v>157</v>
      </c>
      <c r="N24" s="9">
        <v>180</v>
      </c>
      <c r="O24" s="9"/>
      <c r="P24" s="9"/>
      <c r="Q24" s="9"/>
      <c r="R24" s="9">
        <f t="shared" si="0"/>
        <v>1237</v>
      </c>
      <c r="S24" s="9">
        <v>16</v>
      </c>
      <c r="T24" s="48">
        <v>29.722006699089757</v>
      </c>
      <c r="V24" s="48">
        <f t="shared" si="1"/>
        <v>29.722006699089757</v>
      </c>
    </row>
    <row r="25" spans="1:22" ht="15.75" x14ac:dyDescent="0.25">
      <c r="A25" s="4">
        <v>17</v>
      </c>
      <c r="B25" s="5"/>
      <c r="C25" s="6" t="s">
        <v>46</v>
      </c>
      <c r="D25" s="6"/>
      <c r="E25" s="7" t="s">
        <v>16</v>
      </c>
      <c r="F25" s="12" t="s">
        <v>47</v>
      </c>
      <c r="G25" s="36">
        <v>36.6</v>
      </c>
      <c r="H25" s="9">
        <v>210</v>
      </c>
      <c r="I25" s="9">
        <v>180</v>
      </c>
      <c r="J25" s="9">
        <v>126</v>
      </c>
      <c r="K25" s="9">
        <v>180</v>
      </c>
      <c r="L25" s="9">
        <v>180</v>
      </c>
      <c r="M25" s="9">
        <v>180</v>
      </c>
      <c r="N25" s="9">
        <v>180</v>
      </c>
      <c r="O25" s="9"/>
      <c r="P25" s="9"/>
      <c r="Q25" s="9"/>
      <c r="R25" s="9">
        <f t="shared" si="0"/>
        <v>1236</v>
      </c>
      <c r="S25" s="9">
        <v>17</v>
      </c>
      <c r="T25" s="48">
        <v>27.166242320252394</v>
      </c>
      <c r="V25" s="48">
        <f t="shared" si="1"/>
        <v>27.166242320252394</v>
      </c>
    </row>
    <row r="26" spans="1:22" ht="15.75" x14ac:dyDescent="0.25">
      <c r="A26" s="4">
        <v>18</v>
      </c>
      <c r="B26" s="23"/>
      <c r="C26" s="6" t="s">
        <v>48</v>
      </c>
      <c r="D26" s="6"/>
      <c r="E26" s="7" t="s">
        <v>16</v>
      </c>
      <c r="F26" s="26" t="s">
        <v>49</v>
      </c>
      <c r="G26" s="43"/>
      <c r="H26" s="9">
        <v>210</v>
      </c>
      <c r="I26" s="9">
        <v>94</v>
      </c>
      <c r="J26" s="9">
        <v>180</v>
      </c>
      <c r="K26" s="9">
        <v>180</v>
      </c>
      <c r="L26" s="9">
        <v>180</v>
      </c>
      <c r="M26" s="9">
        <v>180</v>
      </c>
      <c r="N26" s="9">
        <v>180</v>
      </c>
      <c r="O26" s="9"/>
      <c r="P26" s="9"/>
      <c r="Q26" s="9"/>
      <c r="R26" s="9">
        <f t="shared" si="0"/>
        <v>1204</v>
      </c>
      <c r="S26" s="9">
        <v>18</v>
      </c>
      <c r="T26" s="48">
        <v>24.910309562856263</v>
      </c>
      <c r="V26" s="48">
        <f t="shared" si="1"/>
        <v>24.910309562856263</v>
      </c>
    </row>
    <row r="27" spans="1:22" ht="15.75" x14ac:dyDescent="0.25">
      <c r="A27" s="4">
        <v>19</v>
      </c>
      <c r="B27" s="5"/>
      <c r="C27" s="9" t="s">
        <v>50</v>
      </c>
      <c r="D27" s="9"/>
      <c r="E27" s="11" t="s">
        <v>16</v>
      </c>
      <c r="F27" s="12" t="s">
        <v>51</v>
      </c>
      <c r="G27" s="36">
        <v>7.5</v>
      </c>
      <c r="H27" s="9">
        <v>210</v>
      </c>
      <c r="I27" s="9">
        <v>180</v>
      </c>
      <c r="J27" s="9">
        <v>141</v>
      </c>
      <c r="K27" s="9">
        <v>180</v>
      </c>
      <c r="L27" s="9">
        <v>180</v>
      </c>
      <c r="M27" s="9">
        <v>180</v>
      </c>
      <c r="N27" s="9">
        <v>131</v>
      </c>
      <c r="O27" s="9"/>
      <c r="P27" s="9"/>
      <c r="Q27" s="9"/>
      <c r="R27" s="9">
        <f t="shared" si="0"/>
        <v>1202</v>
      </c>
      <c r="S27" s="9">
        <v>19</v>
      </c>
      <c r="T27" s="48">
        <v>22.911609560265145</v>
      </c>
      <c r="V27" s="48">
        <f t="shared" si="1"/>
        <v>22.911609560265145</v>
      </c>
    </row>
    <row r="28" spans="1:22" ht="15.75" x14ac:dyDescent="0.25">
      <c r="A28" s="4">
        <v>20</v>
      </c>
      <c r="B28" s="23"/>
      <c r="C28" s="6" t="s">
        <v>52</v>
      </c>
      <c r="D28" s="6"/>
      <c r="E28" s="7" t="s">
        <v>16</v>
      </c>
      <c r="F28" s="12" t="s">
        <v>53</v>
      </c>
      <c r="G28" s="36">
        <v>42.5</v>
      </c>
      <c r="H28" s="9">
        <v>210</v>
      </c>
      <c r="I28" s="9">
        <v>142</v>
      </c>
      <c r="J28" s="9">
        <v>125</v>
      </c>
      <c r="K28" s="9">
        <v>180</v>
      </c>
      <c r="L28" s="9">
        <v>180</v>
      </c>
      <c r="M28" s="9">
        <v>180</v>
      </c>
      <c r="N28" s="9">
        <v>180</v>
      </c>
      <c r="O28" s="9"/>
      <c r="P28" s="9"/>
      <c r="Q28" s="9"/>
      <c r="R28" s="15">
        <f>Q28+P28+O28+N28+M28+L28+K28+J28+I28+H28</f>
        <v>1197</v>
      </c>
      <c r="S28" s="9">
        <v>20</v>
      </c>
      <c r="T28" s="48">
        <v>21.13436049249815</v>
      </c>
      <c r="V28" s="48">
        <f t="shared" si="1"/>
        <v>21.13436049249815</v>
      </c>
    </row>
    <row r="29" spans="1:22" ht="15.75" x14ac:dyDescent="0.25">
      <c r="A29" s="4">
        <v>21</v>
      </c>
      <c r="B29" s="5"/>
      <c r="C29" s="9" t="s">
        <v>54</v>
      </c>
      <c r="D29" s="9"/>
      <c r="E29" s="25" t="s">
        <v>30</v>
      </c>
      <c r="F29" s="12" t="s">
        <v>55</v>
      </c>
      <c r="G29" s="36">
        <v>48.9</v>
      </c>
      <c r="H29" s="9">
        <v>96</v>
      </c>
      <c r="I29" s="9">
        <v>180</v>
      </c>
      <c r="J29" s="9">
        <v>147</v>
      </c>
      <c r="K29" s="9">
        <v>180</v>
      </c>
      <c r="L29" s="9">
        <v>180</v>
      </c>
      <c r="M29" s="9">
        <v>180</v>
      </c>
      <c r="N29" s="9">
        <v>180</v>
      </c>
      <c r="O29" s="9"/>
      <c r="P29" s="9"/>
      <c r="Q29" s="9"/>
      <c r="R29" s="9">
        <f>SUM(H29:Q29)</f>
        <v>1143</v>
      </c>
      <c r="S29" s="9">
        <v>21</v>
      </c>
      <c r="T29" s="48">
        <v>19.548441700687043</v>
      </c>
      <c r="V29" s="48">
        <f t="shared" si="1"/>
        <v>19.548441700687043</v>
      </c>
    </row>
    <row r="30" spans="1:22" ht="15.75" x14ac:dyDescent="0.25">
      <c r="A30" s="4">
        <v>22</v>
      </c>
      <c r="B30" s="13"/>
      <c r="C30" s="17" t="s">
        <v>56</v>
      </c>
      <c r="D30" s="17"/>
      <c r="E30" s="11" t="s">
        <v>16</v>
      </c>
      <c r="F30" s="8" t="s">
        <v>57</v>
      </c>
      <c r="G30" s="37"/>
      <c r="H30" s="9">
        <v>210</v>
      </c>
      <c r="I30" s="9">
        <v>180</v>
      </c>
      <c r="J30" s="9">
        <v>180</v>
      </c>
      <c r="K30" s="9">
        <v>180</v>
      </c>
      <c r="L30" s="9">
        <v>180</v>
      </c>
      <c r="M30" s="9">
        <v>180</v>
      </c>
      <c r="N30" s="9">
        <v>19</v>
      </c>
      <c r="O30" s="9"/>
      <c r="P30" s="9"/>
      <c r="Q30" s="9"/>
      <c r="R30" s="9">
        <f>SUM(H30:Q30)</f>
        <v>1129</v>
      </c>
      <c r="S30" s="9">
        <v>22</v>
      </c>
      <c r="T30" s="48">
        <v>18.128429523508323</v>
      </c>
      <c r="V30" s="48">
        <f t="shared" si="1"/>
        <v>18.128429523508323</v>
      </c>
    </row>
    <row r="31" spans="1:22" ht="15.75" x14ac:dyDescent="0.25">
      <c r="A31" s="4">
        <v>23</v>
      </c>
      <c r="B31" s="5"/>
      <c r="C31" s="6" t="s">
        <v>58</v>
      </c>
      <c r="D31" s="6"/>
      <c r="E31" s="7">
        <v>1</v>
      </c>
      <c r="F31" s="27" t="s">
        <v>20</v>
      </c>
      <c r="G31" s="44"/>
      <c r="H31" s="9">
        <v>210</v>
      </c>
      <c r="I31" s="9">
        <v>180</v>
      </c>
      <c r="J31" s="9">
        <v>180</v>
      </c>
      <c r="K31" s="9">
        <v>69</v>
      </c>
      <c r="L31" s="9">
        <v>127</v>
      </c>
      <c r="M31" s="9">
        <v>180</v>
      </c>
      <c r="N31" s="9">
        <v>180</v>
      </c>
      <c r="O31" s="9"/>
      <c r="P31" s="9"/>
      <c r="Q31" s="9"/>
      <c r="R31" s="9">
        <f>SUM(H31:Q31)</f>
        <v>1126</v>
      </c>
      <c r="S31" s="9">
        <v>23</v>
      </c>
      <c r="T31" s="48">
        <v>16.852799285800128</v>
      </c>
      <c r="V31" s="48">
        <f t="shared" si="1"/>
        <v>16.852799285800128</v>
      </c>
    </row>
    <row r="32" spans="1:22" ht="15.75" x14ac:dyDescent="0.25">
      <c r="A32" s="4">
        <v>24</v>
      </c>
      <c r="B32" s="21"/>
      <c r="C32" s="18" t="s">
        <v>59</v>
      </c>
      <c r="D32" s="18"/>
      <c r="E32" s="19" t="s">
        <v>16</v>
      </c>
      <c r="F32" s="20" t="s">
        <v>37</v>
      </c>
      <c r="G32" s="45"/>
      <c r="H32" s="9">
        <v>156</v>
      </c>
      <c r="I32" s="9">
        <v>180</v>
      </c>
      <c r="J32" s="15">
        <v>75</v>
      </c>
      <c r="K32" s="15">
        <v>180</v>
      </c>
      <c r="L32" s="15">
        <v>180</v>
      </c>
      <c r="M32" s="15">
        <v>180</v>
      </c>
      <c r="N32" s="15">
        <v>169</v>
      </c>
      <c r="O32" s="15"/>
      <c r="P32" s="15"/>
      <c r="Q32" s="15"/>
      <c r="R32" s="9">
        <f>SUM(H32:Q32)</f>
        <v>1120</v>
      </c>
      <c r="S32" s="9">
        <v>24</v>
      </c>
      <c r="T32" s="48">
        <v>15.703267631432132</v>
      </c>
      <c r="V32" s="48">
        <f t="shared" si="1"/>
        <v>15.703267631432132</v>
      </c>
    </row>
    <row r="33" spans="1:22" ht="15.75" x14ac:dyDescent="0.25">
      <c r="A33" s="4">
        <v>25</v>
      </c>
      <c r="B33" s="13" t="s">
        <v>21</v>
      </c>
      <c r="C33" s="9" t="s">
        <v>60</v>
      </c>
      <c r="D33" s="9"/>
      <c r="E33" s="28">
        <v>1</v>
      </c>
      <c r="F33" s="12" t="s">
        <v>47</v>
      </c>
      <c r="G33" s="36">
        <v>14</v>
      </c>
      <c r="H33" s="9">
        <v>128</v>
      </c>
      <c r="I33" s="9">
        <v>180</v>
      </c>
      <c r="J33" s="9">
        <v>180</v>
      </c>
      <c r="K33" s="9">
        <v>106</v>
      </c>
      <c r="L33" s="9">
        <v>174</v>
      </c>
      <c r="M33" s="9">
        <v>180</v>
      </c>
      <c r="N33" s="9">
        <v>152</v>
      </c>
      <c r="O33" s="9"/>
      <c r="P33" s="9"/>
      <c r="Q33" s="9"/>
      <c r="R33" s="15">
        <f>Q33+P33+O33+N33+M33+L33+K33+J33+I33+H33</f>
        <v>1100</v>
      </c>
      <c r="S33" s="9">
        <v>25</v>
      </c>
      <c r="T33" s="48">
        <v>14.664251568568865</v>
      </c>
      <c r="V33" s="48">
        <f t="shared" si="1"/>
        <v>14.664251568568865</v>
      </c>
    </row>
    <row r="34" spans="1:22" ht="15.75" x14ac:dyDescent="0.25">
      <c r="A34" s="4">
        <v>26</v>
      </c>
      <c r="B34" s="23"/>
      <c r="C34" s="6" t="s">
        <v>61</v>
      </c>
      <c r="D34" s="6"/>
      <c r="E34" s="7" t="s">
        <v>16</v>
      </c>
      <c r="F34" s="8" t="s">
        <v>62</v>
      </c>
      <c r="G34" s="37"/>
      <c r="H34" s="9">
        <v>201</v>
      </c>
      <c r="I34" s="9">
        <v>180</v>
      </c>
      <c r="J34" s="9">
        <v>136</v>
      </c>
      <c r="K34" s="9">
        <v>158</v>
      </c>
      <c r="L34" s="9">
        <v>70</v>
      </c>
      <c r="M34" s="9">
        <v>107</v>
      </c>
      <c r="N34" s="9">
        <v>180</v>
      </c>
      <c r="O34" s="9"/>
      <c r="P34" s="9"/>
      <c r="Q34" s="9"/>
      <c r="R34" s="9">
        <f>SUM(H34:Q34)</f>
        <v>1032</v>
      </c>
      <c r="S34" s="9">
        <v>26</v>
      </c>
      <c r="T34" s="48">
        <v>13.722423659953693</v>
      </c>
      <c r="V34" s="48">
        <f t="shared" si="1"/>
        <v>13.722423659953693</v>
      </c>
    </row>
    <row r="35" spans="1:22" ht="15.75" x14ac:dyDescent="0.25">
      <c r="A35" s="4">
        <v>27</v>
      </c>
      <c r="B35" s="21"/>
      <c r="C35" s="6" t="s">
        <v>63</v>
      </c>
      <c r="D35" s="6"/>
      <c r="E35" s="7" t="s">
        <v>16</v>
      </c>
      <c r="F35" s="8" t="s">
        <v>64</v>
      </c>
      <c r="G35" s="37"/>
      <c r="H35" s="9">
        <v>161</v>
      </c>
      <c r="I35" s="9">
        <v>180</v>
      </c>
      <c r="J35" s="9">
        <v>70</v>
      </c>
      <c r="K35" s="9">
        <v>135</v>
      </c>
      <c r="L35" s="9">
        <v>155</v>
      </c>
      <c r="M35" s="9">
        <v>112</v>
      </c>
      <c r="N35" s="9">
        <v>180</v>
      </c>
      <c r="O35" s="9"/>
      <c r="P35" s="9"/>
      <c r="Q35" s="9"/>
      <c r="R35" s="9">
        <f>SUM(H35:Q35)</f>
        <v>993</v>
      </c>
      <c r="S35" s="9">
        <v>27</v>
      </c>
      <c r="T35" s="48">
        <v>12.866345977403203</v>
      </c>
      <c r="V35" s="48">
        <f t="shared" si="1"/>
        <v>12.866345977403203</v>
      </c>
    </row>
    <row r="36" spans="1:22" ht="15.75" x14ac:dyDescent="0.25">
      <c r="A36" s="4">
        <v>28</v>
      </c>
      <c r="B36" s="5" t="s">
        <v>21</v>
      </c>
      <c r="C36" s="6" t="s">
        <v>65</v>
      </c>
      <c r="D36" s="6"/>
      <c r="E36" s="7">
        <v>2</v>
      </c>
      <c r="F36" s="8" t="s">
        <v>53</v>
      </c>
      <c r="G36" s="37"/>
      <c r="H36" s="9">
        <v>210</v>
      </c>
      <c r="I36" s="9">
        <v>157</v>
      </c>
      <c r="J36" s="9">
        <v>92</v>
      </c>
      <c r="K36" s="9">
        <v>33</v>
      </c>
      <c r="L36" s="9">
        <v>164</v>
      </c>
      <c r="M36" s="9">
        <v>180</v>
      </c>
      <c r="N36" s="9">
        <v>138</v>
      </c>
      <c r="O36" s="9"/>
      <c r="P36" s="9"/>
      <c r="Q36" s="9"/>
      <c r="R36" s="9">
        <f>SUM(H36:Q36)</f>
        <v>974</v>
      </c>
      <c r="S36" s="9">
        <v>28</v>
      </c>
      <c r="T36" s="48">
        <v>12.086168393738525</v>
      </c>
      <c r="V36" s="48">
        <f t="shared" si="1"/>
        <v>12.086168393738525</v>
      </c>
    </row>
    <row r="37" spans="1:22" ht="15.75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22" ht="15.75" x14ac:dyDescent="0.25">
      <c r="A38" s="29"/>
      <c r="B38" s="29"/>
      <c r="C38" s="30" t="s">
        <v>66</v>
      </c>
      <c r="D38" s="30"/>
      <c r="E38" s="30"/>
      <c r="F38" s="30"/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22" ht="15.75" x14ac:dyDescent="0.25">
      <c r="A39" s="29"/>
      <c r="B39" s="29"/>
      <c r="C39" s="30" t="s">
        <v>67</v>
      </c>
      <c r="D39" s="30"/>
      <c r="E39" s="30"/>
      <c r="F39" s="30"/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22" ht="15.75" x14ac:dyDescent="0.25">
      <c r="A40" s="29"/>
      <c r="B40" s="29"/>
      <c r="C40" s="50"/>
      <c r="D40" s="50"/>
      <c r="E40" s="50"/>
      <c r="F40" s="50"/>
      <c r="G40" s="31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22" x14ac:dyDescent="0.25">
      <c r="A41" s="49" t="s">
        <v>73</v>
      </c>
      <c r="B41" s="49"/>
      <c r="C41" s="49"/>
      <c r="D41" s="49"/>
      <c r="E41" s="33">
        <v>12.8</v>
      </c>
    </row>
    <row r="42" spans="1:22" x14ac:dyDescent="0.25">
      <c r="E42" s="34"/>
    </row>
    <row r="43" spans="1:22" x14ac:dyDescent="0.25">
      <c r="A43" s="49" t="s">
        <v>74</v>
      </c>
      <c r="B43" s="49"/>
      <c r="C43" s="49"/>
      <c r="D43" s="49"/>
      <c r="E43" s="46">
        <f>SUM(G9:G36)+E41*A36</f>
        <v>785.3</v>
      </c>
    </row>
  </sheetData>
  <mergeCells count="20">
    <mergeCell ref="S7:S8"/>
    <mergeCell ref="T7:T8"/>
    <mergeCell ref="V1:V8"/>
    <mergeCell ref="A7:A8"/>
    <mergeCell ref="C7:C8"/>
    <mergeCell ref="E7:E8"/>
    <mergeCell ref="F7:F8"/>
    <mergeCell ref="H7:Q7"/>
    <mergeCell ref="R7:R8"/>
    <mergeCell ref="L1:R1"/>
    <mergeCell ref="L2:R2"/>
    <mergeCell ref="L3:R3"/>
    <mergeCell ref="L4:R4"/>
    <mergeCell ref="A5:R5"/>
    <mergeCell ref="A6:R6"/>
    <mergeCell ref="A41:D41"/>
    <mergeCell ref="A43:D43"/>
    <mergeCell ref="C40:F40"/>
    <mergeCell ref="D7:D8"/>
    <mergeCell ref="G7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workbookViewId="0">
      <selection activeCell="U12" sqref="U12"/>
    </sheetView>
  </sheetViews>
  <sheetFormatPr defaultRowHeight="15" x14ac:dyDescent="0.25"/>
  <cols>
    <col min="1" max="1" width="6.5703125" customWidth="1"/>
    <col min="2" max="2" width="1.85546875" customWidth="1"/>
    <col min="3" max="3" width="21.28515625" customWidth="1"/>
    <col min="4" max="4" width="10" customWidth="1"/>
    <col min="5" max="5" width="8.28515625" customWidth="1"/>
    <col min="6" max="6" width="22" customWidth="1"/>
    <col min="7" max="7" width="12.7109375" customWidth="1"/>
    <col min="8" max="16" width="4.7109375" customWidth="1"/>
    <col min="17" max="17" width="7.85546875" customWidth="1"/>
    <col min="19" max="19" width="14" customWidth="1"/>
    <col min="21" max="21" width="8.85546875" customWidth="1"/>
    <col min="22" max="22" width="9.140625" customWidth="1"/>
  </cols>
  <sheetData>
    <row r="1" spans="1:22" ht="15" customHeight="1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  <c r="K1" s="64" t="s">
        <v>0</v>
      </c>
      <c r="L1" s="64"/>
      <c r="M1" s="64"/>
      <c r="N1" s="64"/>
      <c r="O1" s="64"/>
      <c r="P1" s="64"/>
      <c r="Q1" s="64"/>
      <c r="U1" s="57" t="s">
        <v>72</v>
      </c>
      <c r="V1" s="57" t="s">
        <v>123</v>
      </c>
    </row>
    <row r="2" spans="1:22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4" t="s">
        <v>1</v>
      </c>
      <c r="L2" s="64"/>
      <c r="M2" s="64"/>
      <c r="N2" s="64"/>
      <c r="O2" s="64"/>
      <c r="P2" s="64"/>
      <c r="Q2" s="64"/>
      <c r="U2" s="57"/>
      <c r="V2" s="57"/>
    </row>
    <row r="3" spans="1:22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4" t="s">
        <v>76</v>
      </c>
      <c r="L3" s="64"/>
      <c r="M3" s="64"/>
      <c r="N3" s="64"/>
      <c r="O3" s="64"/>
      <c r="P3" s="64"/>
      <c r="Q3" s="64"/>
      <c r="U3" s="57"/>
      <c r="V3" s="57"/>
    </row>
    <row r="4" spans="1:22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4" t="s">
        <v>77</v>
      </c>
      <c r="L4" s="64"/>
      <c r="M4" s="64"/>
      <c r="N4" s="64"/>
      <c r="O4" s="64"/>
      <c r="P4" s="64"/>
      <c r="Q4" s="64"/>
      <c r="U4" s="57"/>
      <c r="V4" s="57"/>
    </row>
    <row r="5" spans="1:22" ht="15.75" x14ac:dyDescent="0.25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U5" s="57"/>
      <c r="V5" s="57"/>
    </row>
    <row r="6" spans="1:22" ht="15.75" x14ac:dyDescent="0.25">
      <c r="A6" s="69" t="s">
        <v>78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U6" s="57"/>
      <c r="V6" s="57"/>
    </row>
    <row r="7" spans="1:22" ht="15.75" x14ac:dyDescent="0.25">
      <c r="A7" s="71" t="s">
        <v>6</v>
      </c>
      <c r="B7" s="72"/>
      <c r="C7" s="73" t="s">
        <v>7</v>
      </c>
      <c r="D7" s="51" t="s">
        <v>68</v>
      </c>
      <c r="E7" s="73" t="s">
        <v>8</v>
      </c>
      <c r="F7" s="73" t="s">
        <v>79</v>
      </c>
      <c r="G7" s="53" t="s">
        <v>69</v>
      </c>
      <c r="H7" s="74" t="s">
        <v>10</v>
      </c>
      <c r="I7" s="75"/>
      <c r="J7" s="75"/>
      <c r="K7" s="75"/>
      <c r="L7" s="75"/>
      <c r="M7" s="75"/>
      <c r="N7" s="75"/>
      <c r="O7" s="75"/>
      <c r="P7" s="75"/>
      <c r="Q7" s="76" t="s">
        <v>11</v>
      </c>
      <c r="R7" s="55" t="s">
        <v>70</v>
      </c>
      <c r="S7" s="56" t="s">
        <v>71</v>
      </c>
      <c r="U7" s="57"/>
      <c r="V7" s="57"/>
    </row>
    <row r="8" spans="1:22" x14ac:dyDescent="0.25">
      <c r="A8" s="77"/>
      <c r="B8" s="78"/>
      <c r="C8" s="79"/>
      <c r="D8" s="52"/>
      <c r="E8" s="79"/>
      <c r="F8" s="79"/>
      <c r="G8" s="54"/>
      <c r="H8" s="47">
        <v>1</v>
      </c>
      <c r="I8" s="47">
        <v>2</v>
      </c>
      <c r="J8" s="47">
        <v>3</v>
      </c>
      <c r="K8" s="47">
        <v>4</v>
      </c>
      <c r="L8" s="47">
        <v>5</v>
      </c>
      <c r="M8" s="47">
        <v>6</v>
      </c>
      <c r="N8" s="47">
        <v>7</v>
      </c>
      <c r="O8" s="47">
        <v>8</v>
      </c>
      <c r="P8" s="47">
        <v>9</v>
      </c>
      <c r="Q8" s="80"/>
      <c r="R8" s="55"/>
      <c r="S8" s="56"/>
      <c r="U8" s="57"/>
      <c r="V8" s="57"/>
    </row>
    <row r="9" spans="1:22" ht="15.75" x14ac:dyDescent="0.25">
      <c r="A9" s="81">
        <v>1</v>
      </c>
      <c r="B9" s="82"/>
      <c r="C9" s="83" t="s">
        <v>80</v>
      </c>
      <c r="D9" s="83"/>
      <c r="E9" s="84" t="s">
        <v>30</v>
      </c>
      <c r="F9" s="38" t="s">
        <v>81</v>
      </c>
      <c r="G9" s="38">
        <v>64.400000000000006</v>
      </c>
      <c r="H9" s="9">
        <v>240</v>
      </c>
      <c r="I9" s="9">
        <v>180</v>
      </c>
      <c r="J9" s="9">
        <v>180</v>
      </c>
      <c r="K9" s="9">
        <v>180</v>
      </c>
      <c r="L9" s="9">
        <v>180</v>
      </c>
      <c r="M9" s="9">
        <v>180</v>
      </c>
      <c r="N9" s="9">
        <v>180</v>
      </c>
      <c r="O9" s="9">
        <v>300</v>
      </c>
      <c r="P9" s="9">
        <v>385</v>
      </c>
      <c r="Q9" s="9">
        <f t="shared" ref="Q9:Q22" si="0">P9+O9+N9+M9+L9+K9+J9+I9+H9</f>
        <v>2005</v>
      </c>
      <c r="R9" s="32">
        <v>1</v>
      </c>
      <c r="S9" s="106">
        <v>172.38000000000002</v>
      </c>
      <c r="U9" s="48">
        <f>$E$44*0.2/(0.01322*A9*A9+0.06088*A9+0.9259)</f>
        <v>172.38000000000002</v>
      </c>
      <c r="V9" s="105"/>
    </row>
    <row r="10" spans="1:22" ht="15.75" x14ac:dyDescent="0.25">
      <c r="A10" s="81">
        <v>2</v>
      </c>
      <c r="B10" s="85"/>
      <c r="C10" s="86" t="s">
        <v>82</v>
      </c>
      <c r="D10" s="86"/>
      <c r="E10" s="87"/>
      <c r="F10" s="88" t="s">
        <v>24</v>
      </c>
      <c r="G10" s="108">
        <v>23.3</v>
      </c>
      <c r="H10" s="9">
        <v>240</v>
      </c>
      <c r="I10" s="9">
        <v>180</v>
      </c>
      <c r="J10" s="9">
        <v>180</v>
      </c>
      <c r="K10" s="9">
        <v>180</v>
      </c>
      <c r="L10" s="9">
        <v>180</v>
      </c>
      <c r="M10" s="9">
        <v>180</v>
      </c>
      <c r="N10" s="9">
        <v>180</v>
      </c>
      <c r="O10" s="9">
        <v>300</v>
      </c>
      <c r="P10" s="9">
        <v>366</v>
      </c>
      <c r="Q10" s="9">
        <f t="shared" si="0"/>
        <v>1986</v>
      </c>
      <c r="R10" s="32">
        <v>2</v>
      </c>
      <c r="S10" s="106">
        <v>156.63219873880101</v>
      </c>
      <c r="U10" s="48">
        <f t="shared" ref="U10:U35" si="1">$E$44*0.2/(0.01322*A10*A10+0.06088*A10+0.9259)</f>
        <v>156.63219873880101</v>
      </c>
      <c r="V10" s="105"/>
    </row>
    <row r="11" spans="1:22" ht="15.75" x14ac:dyDescent="0.25">
      <c r="A11" s="81">
        <v>3</v>
      </c>
      <c r="B11" s="89"/>
      <c r="C11" s="86" t="s">
        <v>83</v>
      </c>
      <c r="D11" s="86"/>
      <c r="E11" s="87" t="s">
        <v>16</v>
      </c>
      <c r="F11" s="88" t="s">
        <v>31</v>
      </c>
      <c r="G11" s="108">
        <v>80</v>
      </c>
      <c r="H11" s="9">
        <v>240</v>
      </c>
      <c r="I11" s="9">
        <v>180</v>
      </c>
      <c r="J11" s="9">
        <v>180</v>
      </c>
      <c r="K11" s="9">
        <v>180</v>
      </c>
      <c r="L11" s="9">
        <v>180</v>
      </c>
      <c r="M11" s="9">
        <v>180</v>
      </c>
      <c r="N11" s="9">
        <v>180</v>
      </c>
      <c r="O11" s="9">
        <v>300</v>
      </c>
      <c r="P11" s="9">
        <v>355</v>
      </c>
      <c r="Q11" s="9">
        <f t="shared" si="0"/>
        <v>1975</v>
      </c>
      <c r="R11" s="32">
        <v>3</v>
      </c>
      <c r="S11" s="106">
        <v>140.42948383733057</v>
      </c>
      <c r="U11" s="48">
        <f t="shared" si="1"/>
        <v>140.42948383733057</v>
      </c>
      <c r="V11" s="105"/>
    </row>
    <row r="12" spans="1:22" ht="15.75" x14ac:dyDescent="0.25">
      <c r="A12" s="81">
        <v>4</v>
      </c>
      <c r="B12" s="82"/>
      <c r="C12" s="83" t="s">
        <v>84</v>
      </c>
      <c r="D12" s="83"/>
      <c r="E12" s="84" t="s">
        <v>30</v>
      </c>
      <c r="F12" s="38" t="s">
        <v>31</v>
      </c>
      <c r="G12" s="38">
        <v>38.9</v>
      </c>
      <c r="H12" s="9">
        <v>240</v>
      </c>
      <c r="I12" s="9">
        <v>180</v>
      </c>
      <c r="J12" s="9">
        <v>180</v>
      </c>
      <c r="K12" s="9">
        <v>180</v>
      </c>
      <c r="L12" s="9">
        <v>180</v>
      </c>
      <c r="M12" s="9">
        <v>180</v>
      </c>
      <c r="N12" s="9">
        <v>180</v>
      </c>
      <c r="O12" s="9">
        <v>300</v>
      </c>
      <c r="P12" s="9">
        <v>339</v>
      </c>
      <c r="Q12" s="9">
        <f t="shared" si="0"/>
        <v>1959</v>
      </c>
      <c r="R12" s="32">
        <v>4</v>
      </c>
      <c r="S12" s="106">
        <v>124.82801569945113</v>
      </c>
      <c r="U12" s="48">
        <f t="shared" si="1"/>
        <v>124.82801569945113</v>
      </c>
      <c r="V12" s="105"/>
    </row>
    <row r="13" spans="1:22" ht="15.75" x14ac:dyDescent="0.25">
      <c r="A13" s="81">
        <v>5</v>
      </c>
      <c r="B13" s="82"/>
      <c r="C13" s="86" t="s">
        <v>85</v>
      </c>
      <c r="D13" s="86"/>
      <c r="E13" s="87" t="s">
        <v>16</v>
      </c>
      <c r="F13" s="88" t="s">
        <v>86</v>
      </c>
      <c r="G13" s="108">
        <v>26.1</v>
      </c>
      <c r="H13" s="9">
        <v>240</v>
      </c>
      <c r="I13" s="9">
        <v>180</v>
      </c>
      <c r="J13" s="9">
        <v>180</v>
      </c>
      <c r="K13" s="9">
        <v>180</v>
      </c>
      <c r="L13" s="9">
        <v>180</v>
      </c>
      <c r="M13" s="9">
        <v>180</v>
      </c>
      <c r="N13" s="9">
        <v>180</v>
      </c>
      <c r="O13" s="9">
        <v>300</v>
      </c>
      <c r="P13" s="9">
        <v>311</v>
      </c>
      <c r="Q13" s="9">
        <f t="shared" si="0"/>
        <v>1931</v>
      </c>
      <c r="R13" s="32">
        <v>5</v>
      </c>
      <c r="S13" s="106">
        <v>110.44336237826758</v>
      </c>
      <c r="U13" s="48">
        <f t="shared" si="1"/>
        <v>110.44336237826758</v>
      </c>
      <c r="V13" s="105"/>
    </row>
    <row r="14" spans="1:22" ht="30" x14ac:dyDescent="0.25">
      <c r="A14" s="81">
        <v>6</v>
      </c>
      <c r="B14" s="82"/>
      <c r="C14" s="86" t="s">
        <v>87</v>
      </c>
      <c r="D14" s="86"/>
      <c r="E14" s="87" t="s">
        <v>16</v>
      </c>
      <c r="F14" s="88" t="s">
        <v>88</v>
      </c>
      <c r="G14" s="88"/>
      <c r="H14" s="9">
        <v>240</v>
      </c>
      <c r="I14" s="9">
        <v>180</v>
      </c>
      <c r="J14" s="9">
        <v>180</v>
      </c>
      <c r="K14" s="9">
        <v>180</v>
      </c>
      <c r="L14" s="9">
        <v>180</v>
      </c>
      <c r="M14" s="9">
        <v>180</v>
      </c>
      <c r="N14" s="9">
        <v>180</v>
      </c>
      <c r="O14" s="9">
        <v>300</v>
      </c>
      <c r="P14" s="9">
        <v>218</v>
      </c>
      <c r="Q14" s="9">
        <f t="shared" si="0"/>
        <v>1838</v>
      </c>
      <c r="R14" s="32">
        <v>6</v>
      </c>
      <c r="S14" s="106">
        <v>97.549657631147099</v>
      </c>
      <c r="U14" s="48">
        <f t="shared" si="1"/>
        <v>97.549657631147099</v>
      </c>
      <c r="V14" s="105"/>
    </row>
    <row r="15" spans="1:22" ht="15.75" x14ac:dyDescent="0.25">
      <c r="A15" s="81">
        <v>7</v>
      </c>
      <c r="B15" s="89"/>
      <c r="C15" s="90" t="s">
        <v>89</v>
      </c>
      <c r="D15" s="90"/>
      <c r="E15" s="87" t="s">
        <v>16</v>
      </c>
      <c r="F15" s="91" t="s">
        <v>90</v>
      </c>
      <c r="G15" s="91"/>
      <c r="H15" s="9">
        <v>240</v>
      </c>
      <c r="I15" s="9">
        <v>180</v>
      </c>
      <c r="J15" s="9">
        <v>180</v>
      </c>
      <c r="K15" s="9">
        <v>180</v>
      </c>
      <c r="L15" s="9">
        <v>180</v>
      </c>
      <c r="M15" s="9">
        <v>180</v>
      </c>
      <c r="N15" s="9">
        <v>180</v>
      </c>
      <c r="O15" s="9">
        <v>291</v>
      </c>
      <c r="P15" s="9"/>
      <c r="Q15" s="9">
        <f t="shared" si="0"/>
        <v>1611</v>
      </c>
      <c r="R15" s="32">
        <v>7</v>
      </c>
      <c r="S15" s="106">
        <v>86.196895751660151</v>
      </c>
      <c r="U15" s="48">
        <f t="shared" si="1"/>
        <v>86.196895751660151</v>
      </c>
      <c r="V15" s="105"/>
    </row>
    <row r="16" spans="1:22" ht="15.75" x14ac:dyDescent="0.25">
      <c r="A16" s="81">
        <v>8</v>
      </c>
      <c r="B16" s="82"/>
      <c r="C16" s="92" t="s">
        <v>91</v>
      </c>
      <c r="D16" s="92"/>
      <c r="E16" s="93" t="s">
        <v>16</v>
      </c>
      <c r="F16" s="94" t="s">
        <v>92</v>
      </c>
      <c r="G16" s="94">
        <v>13.3</v>
      </c>
      <c r="H16" s="95">
        <v>240</v>
      </c>
      <c r="I16" s="96">
        <v>180</v>
      </c>
      <c r="J16" s="96">
        <v>180</v>
      </c>
      <c r="K16" s="96">
        <v>180</v>
      </c>
      <c r="L16" s="96">
        <v>180</v>
      </c>
      <c r="M16" s="96">
        <v>180</v>
      </c>
      <c r="N16" s="96">
        <v>180</v>
      </c>
      <c r="O16" s="96">
        <v>266</v>
      </c>
      <c r="P16" s="96"/>
      <c r="Q16" s="96">
        <f t="shared" si="0"/>
        <v>1586</v>
      </c>
      <c r="R16" s="32">
        <v>8</v>
      </c>
      <c r="S16" s="106">
        <v>76.307425343733129</v>
      </c>
      <c r="U16" s="48">
        <f t="shared" si="1"/>
        <v>76.307425343733129</v>
      </c>
      <c r="V16" s="105"/>
    </row>
    <row r="17" spans="1:22" ht="15.75" x14ac:dyDescent="0.25">
      <c r="A17" s="81">
        <v>10</v>
      </c>
      <c r="B17" s="82"/>
      <c r="C17" s="86" t="s">
        <v>94</v>
      </c>
      <c r="D17" s="86"/>
      <c r="E17" s="87" t="s">
        <v>30</v>
      </c>
      <c r="F17" s="88" t="s">
        <v>125</v>
      </c>
      <c r="G17" s="108">
        <v>22.2</v>
      </c>
      <c r="H17" s="9">
        <v>240</v>
      </c>
      <c r="I17" s="9">
        <v>180</v>
      </c>
      <c r="J17" s="9">
        <v>180</v>
      </c>
      <c r="K17" s="9">
        <v>140</v>
      </c>
      <c r="L17" s="9">
        <v>180</v>
      </c>
      <c r="M17" s="9">
        <v>169</v>
      </c>
      <c r="N17" s="9">
        <v>180</v>
      </c>
      <c r="O17" s="9"/>
      <c r="P17" s="9"/>
      <c r="Q17" s="9">
        <f t="shared" si="0"/>
        <v>1269</v>
      </c>
      <c r="R17" s="107" t="s">
        <v>124</v>
      </c>
      <c r="S17" s="106">
        <v>57.14601378824635</v>
      </c>
      <c r="U17" s="48">
        <f t="shared" si="1"/>
        <v>60.342353064725039</v>
      </c>
      <c r="V17" s="48">
        <f>(U17+U18)/2</f>
        <v>57.14601378824635</v>
      </c>
    </row>
    <row r="18" spans="1:22" ht="15.75" x14ac:dyDescent="0.25">
      <c r="A18" s="81">
        <v>11</v>
      </c>
      <c r="B18" s="89"/>
      <c r="C18" s="90" t="s">
        <v>95</v>
      </c>
      <c r="D18" s="90"/>
      <c r="E18" s="87" t="s">
        <v>23</v>
      </c>
      <c r="F18" s="88" t="s">
        <v>96</v>
      </c>
      <c r="G18" s="88"/>
      <c r="H18" s="9">
        <v>240</v>
      </c>
      <c r="I18" s="9">
        <v>180</v>
      </c>
      <c r="J18" s="9">
        <v>180</v>
      </c>
      <c r="K18" s="9">
        <v>129</v>
      </c>
      <c r="L18" s="9">
        <v>180</v>
      </c>
      <c r="M18" s="9">
        <v>180</v>
      </c>
      <c r="N18" s="9">
        <v>180</v>
      </c>
      <c r="O18" s="9"/>
      <c r="P18" s="9"/>
      <c r="Q18" s="9">
        <f t="shared" si="0"/>
        <v>1269</v>
      </c>
      <c r="R18" s="107" t="s">
        <v>124</v>
      </c>
      <c r="S18" s="106">
        <v>57.14601378824635</v>
      </c>
      <c r="U18" s="48">
        <f t="shared" si="1"/>
        <v>53.949674511767654</v>
      </c>
      <c r="V18" s="48">
        <f>(U17+U18)/2</f>
        <v>57.14601378824635</v>
      </c>
    </row>
    <row r="19" spans="1:22" ht="15.75" x14ac:dyDescent="0.25">
      <c r="A19" s="81">
        <v>12</v>
      </c>
      <c r="B19" s="82"/>
      <c r="C19" s="92" t="s">
        <v>97</v>
      </c>
      <c r="D19" s="92"/>
      <c r="E19" s="93" t="s">
        <v>23</v>
      </c>
      <c r="F19" s="94" t="s">
        <v>81</v>
      </c>
      <c r="G19" s="94">
        <v>55.6</v>
      </c>
      <c r="H19" s="95">
        <v>240</v>
      </c>
      <c r="I19" s="96">
        <v>180</v>
      </c>
      <c r="J19" s="96">
        <v>180</v>
      </c>
      <c r="K19" s="96">
        <v>180</v>
      </c>
      <c r="L19" s="96">
        <v>127</v>
      </c>
      <c r="M19" s="96">
        <v>180</v>
      </c>
      <c r="N19" s="96">
        <v>180</v>
      </c>
      <c r="O19" s="96"/>
      <c r="P19" s="96"/>
      <c r="Q19" s="96">
        <f t="shared" si="0"/>
        <v>1267</v>
      </c>
      <c r="R19" s="32">
        <v>11</v>
      </c>
      <c r="S19" s="106">
        <v>48.419444179161502</v>
      </c>
      <c r="U19" s="48">
        <f t="shared" si="1"/>
        <v>48.419444179161502</v>
      </c>
      <c r="V19" s="105"/>
    </row>
    <row r="20" spans="1:22" ht="30" x14ac:dyDescent="0.25">
      <c r="A20" s="81">
        <v>14</v>
      </c>
      <c r="B20" s="97"/>
      <c r="C20" s="90" t="s">
        <v>98</v>
      </c>
      <c r="D20" s="90"/>
      <c r="E20" s="87" t="s">
        <v>16</v>
      </c>
      <c r="F20" s="88" t="s">
        <v>99</v>
      </c>
      <c r="G20" s="108">
        <v>7.8</v>
      </c>
      <c r="H20" s="9">
        <v>240</v>
      </c>
      <c r="I20" s="9">
        <v>180</v>
      </c>
      <c r="J20" s="9">
        <v>169</v>
      </c>
      <c r="K20" s="9">
        <v>180</v>
      </c>
      <c r="L20" s="9">
        <v>180</v>
      </c>
      <c r="M20" s="9">
        <v>124</v>
      </c>
      <c r="N20" s="9">
        <v>180</v>
      </c>
      <c r="O20" s="9"/>
      <c r="P20" s="9"/>
      <c r="Q20" s="9">
        <f t="shared" si="0"/>
        <v>1253</v>
      </c>
      <c r="R20" s="32">
        <v>12</v>
      </c>
      <c r="S20" s="106">
        <v>39.452182709516784</v>
      </c>
      <c r="U20" s="48">
        <f t="shared" si="1"/>
        <v>39.452182709516784</v>
      </c>
      <c r="V20" s="105"/>
    </row>
    <row r="21" spans="1:22" ht="15.75" x14ac:dyDescent="0.25">
      <c r="A21" s="81">
        <v>15</v>
      </c>
      <c r="B21" s="82"/>
      <c r="C21" s="86" t="s">
        <v>100</v>
      </c>
      <c r="D21" s="86"/>
      <c r="E21" s="87" t="s">
        <v>16</v>
      </c>
      <c r="F21" s="88" t="s">
        <v>41</v>
      </c>
      <c r="G21" s="108">
        <v>11.1</v>
      </c>
      <c r="H21" s="9">
        <v>240</v>
      </c>
      <c r="I21" s="9">
        <v>180</v>
      </c>
      <c r="J21" s="9">
        <v>135</v>
      </c>
      <c r="K21" s="9">
        <v>180</v>
      </c>
      <c r="L21" s="9">
        <v>169</v>
      </c>
      <c r="M21" s="9">
        <v>165</v>
      </c>
      <c r="N21" s="9">
        <v>180</v>
      </c>
      <c r="O21" s="9"/>
      <c r="P21" s="9"/>
      <c r="Q21" s="9">
        <f t="shared" si="0"/>
        <v>1249</v>
      </c>
      <c r="R21" s="32">
        <v>13</v>
      </c>
      <c r="S21" s="106">
        <v>35.811035399700856</v>
      </c>
      <c r="U21" s="48">
        <f t="shared" si="1"/>
        <v>35.811035399700856</v>
      </c>
      <c r="V21" s="105"/>
    </row>
    <row r="22" spans="1:22" ht="15.75" x14ac:dyDescent="0.25">
      <c r="A22" s="81">
        <v>16</v>
      </c>
      <c r="B22" s="82"/>
      <c r="C22" s="86" t="s">
        <v>101</v>
      </c>
      <c r="D22" s="86"/>
      <c r="E22" s="87" t="s">
        <v>16</v>
      </c>
      <c r="F22" s="88" t="s">
        <v>102</v>
      </c>
      <c r="G22" s="108">
        <v>21.1</v>
      </c>
      <c r="H22" s="9">
        <v>240</v>
      </c>
      <c r="I22" s="9">
        <v>180</v>
      </c>
      <c r="J22" s="9">
        <v>180</v>
      </c>
      <c r="K22" s="9">
        <v>180</v>
      </c>
      <c r="L22" s="9">
        <v>107</v>
      </c>
      <c r="M22" s="9">
        <v>180</v>
      </c>
      <c r="N22" s="9">
        <v>180</v>
      </c>
      <c r="O22" s="9"/>
      <c r="P22" s="9"/>
      <c r="Q22" s="9">
        <f t="shared" si="0"/>
        <v>1247</v>
      </c>
      <c r="R22" s="32">
        <v>14</v>
      </c>
      <c r="S22" s="106">
        <v>32.62116079707814</v>
      </c>
      <c r="U22" s="48">
        <f t="shared" si="1"/>
        <v>32.62116079707814</v>
      </c>
      <c r="V22" s="105"/>
    </row>
    <row r="23" spans="1:22" ht="15.75" x14ac:dyDescent="0.25">
      <c r="A23" s="81">
        <v>17</v>
      </c>
      <c r="B23" s="97"/>
      <c r="C23" s="86" t="s">
        <v>103</v>
      </c>
      <c r="D23" s="86"/>
      <c r="E23" s="87" t="s">
        <v>16</v>
      </c>
      <c r="F23" s="88" t="s">
        <v>49</v>
      </c>
      <c r="G23" s="88"/>
      <c r="H23" s="9">
        <v>240</v>
      </c>
      <c r="I23" s="9">
        <v>180</v>
      </c>
      <c r="J23" s="9">
        <v>102</v>
      </c>
      <c r="K23" s="9">
        <v>180</v>
      </c>
      <c r="L23" s="9">
        <v>180</v>
      </c>
      <c r="M23" s="9">
        <v>180</v>
      </c>
      <c r="N23" s="9">
        <v>180</v>
      </c>
      <c r="O23" s="9"/>
      <c r="P23" s="9"/>
      <c r="Q23" s="9">
        <f>+P23+O23+N23+M23+L23+K23+J23+I23+H23</f>
        <v>1242</v>
      </c>
      <c r="R23" s="32">
        <v>15</v>
      </c>
      <c r="S23" s="106">
        <v>29.816101178945043</v>
      </c>
      <c r="U23" s="48">
        <f t="shared" si="1"/>
        <v>29.816101178945043</v>
      </c>
      <c r="V23" s="105"/>
    </row>
    <row r="24" spans="1:22" ht="15.75" x14ac:dyDescent="0.25">
      <c r="A24" s="81">
        <v>18</v>
      </c>
      <c r="B24" s="82"/>
      <c r="C24" s="90" t="s">
        <v>104</v>
      </c>
      <c r="D24" s="90"/>
      <c r="E24" s="87" t="s">
        <v>30</v>
      </c>
      <c r="F24" s="88" t="s">
        <v>105</v>
      </c>
      <c r="G24" s="108">
        <v>23.3</v>
      </c>
      <c r="H24" s="9">
        <v>240</v>
      </c>
      <c r="I24" s="9">
        <v>154</v>
      </c>
      <c r="J24" s="9">
        <v>106</v>
      </c>
      <c r="K24" s="9">
        <v>180</v>
      </c>
      <c r="L24" s="9">
        <v>180</v>
      </c>
      <c r="M24" s="9">
        <v>180</v>
      </c>
      <c r="N24" s="9">
        <v>180</v>
      </c>
      <c r="O24" s="9"/>
      <c r="P24" s="9"/>
      <c r="Q24" s="9">
        <f t="shared" ref="Q24:Q35" si="2">P24+O24+N24+M24+L24+K24+J24+I24+H24</f>
        <v>1220</v>
      </c>
      <c r="R24" s="32">
        <v>16</v>
      </c>
      <c r="S24" s="106">
        <v>27.340119460366502</v>
      </c>
      <c r="U24" s="48">
        <f t="shared" si="1"/>
        <v>27.340119460366502</v>
      </c>
      <c r="V24" s="105"/>
    </row>
    <row r="25" spans="1:22" ht="15.75" x14ac:dyDescent="0.25">
      <c r="A25" s="81">
        <v>19</v>
      </c>
      <c r="B25" s="82"/>
      <c r="C25" s="86" t="s">
        <v>106</v>
      </c>
      <c r="D25" s="86"/>
      <c r="E25" s="87" t="s">
        <v>23</v>
      </c>
      <c r="F25" s="88" t="s">
        <v>14</v>
      </c>
      <c r="G25" s="88"/>
      <c r="H25" s="9">
        <v>133</v>
      </c>
      <c r="I25" s="9">
        <v>180</v>
      </c>
      <c r="J25" s="9">
        <v>180</v>
      </c>
      <c r="K25" s="9">
        <v>180</v>
      </c>
      <c r="L25" s="96">
        <v>180</v>
      </c>
      <c r="M25" s="9">
        <v>180</v>
      </c>
      <c r="N25" s="9">
        <v>180</v>
      </c>
      <c r="O25" s="9"/>
      <c r="P25" s="9"/>
      <c r="Q25" s="9">
        <f t="shared" si="2"/>
        <v>1213</v>
      </c>
      <c r="R25" s="32">
        <v>17</v>
      </c>
      <c r="S25" s="106">
        <v>25.146461581551677</v>
      </c>
      <c r="U25" s="48">
        <f t="shared" si="1"/>
        <v>25.146461581551677</v>
      </c>
      <c r="V25" s="105"/>
    </row>
    <row r="26" spans="1:22" ht="15.75" x14ac:dyDescent="0.25">
      <c r="A26" s="81">
        <v>20</v>
      </c>
      <c r="B26" s="97"/>
      <c r="C26" s="90" t="s">
        <v>107</v>
      </c>
      <c r="D26" s="90"/>
      <c r="E26" s="87" t="s">
        <v>23</v>
      </c>
      <c r="F26" s="88" t="s">
        <v>108</v>
      </c>
      <c r="G26" s="108">
        <v>31.1</v>
      </c>
      <c r="H26" s="9">
        <v>240</v>
      </c>
      <c r="I26" s="9">
        <v>30</v>
      </c>
      <c r="J26" s="9">
        <v>180</v>
      </c>
      <c r="K26" s="9">
        <v>180</v>
      </c>
      <c r="L26" s="9">
        <v>180</v>
      </c>
      <c r="M26" s="9">
        <v>180</v>
      </c>
      <c r="N26" s="9">
        <v>180</v>
      </c>
      <c r="O26" s="9"/>
      <c r="P26" s="9"/>
      <c r="Q26" s="9">
        <f t="shared" si="2"/>
        <v>1170</v>
      </c>
      <c r="R26" s="32">
        <v>18</v>
      </c>
      <c r="S26" s="106">
        <v>23.195855480051137</v>
      </c>
      <c r="U26" s="48">
        <f t="shared" si="1"/>
        <v>23.195855480051137</v>
      </c>
      <c r="V26" s="105"/>
    </row>
    <row r="27" spans="1:22" ht="15.75" x14ac:dyDescent="0.25">
      <c r="A27" s="81">
        <v>21</v>
      </c>
      <c r="B27" s="82"/>
      <c r="C27" s="98" t="s">
        <v>109</v>
      </c>
      <c r="D27" s="98"/>
      <c r="E27" s="94">
        <v>2</v>
      </c>
      <c r="F27" s="99" t="s">
        <v>110</v>
      </c>
      <c r="G27" s="99"/>
      <c r="H27" s="95">
        <v>240</v>
      </c>
      <c r="I27" s="95">
        <v>128</v>
      </c>
      <c r="J27" s="95">
        <v>140</v>
      </c>
      <c r="K27" s="95">
        <v>180</v>
      </c>
      <c r="L27" s="95">
        <v>180</v>
      </c>
      <c r="M27" s="95">
        <v>180</v>
      </c>
      <c r="N27" s="95">
        <v>81</v>
      </c>
      <c r="O27" s="95"/>
      <c r="P27" s="95"/>
      <c r="Q27" s="95">
        <f t="shared" si="2"/>
        <v>1129</v>
      </c>
      <c r="R27" s="32">
        <v>19</v>
      </c>
      <c r="S27" s="106">
        <v>21.455242457433037</v>
      </c>
      <c r="U27" s="48">
        <f t="shared" si="1"/>
        <v>21.455242457433037</v>
      </c>
      <c r="V27" s="105"/>
    </row>
    <row r="28" spans="1:22" ht="15.75" x14ac:dyDescent="0.25">
      <c r="A28" s="81">
        <v>22</v>
      </c>
      <c r="B28" s="82" t="s">
        <v>21</v>
      </c>
      <c r="C28" s="86" t="s">
        <v>111</v>
      </c>
      <c r="D28" s="86"/>
      <c r="E28" s="87">
        <v>2</v>
      </c>
      <c r="F28" s="88" t="s">
        <v>108</v>
      </c>
      <c r="G28" s="88"/>
      <c r="H28" s="9">
        <v>240</v>
      </c>
      <c r="I28" s="9">
        <v>88</v>
      </c>
      <c r="J28" s="9">
        <v>164</v>
      </c>
      <c r="K28" s="9">
        <v>180</v>
      </c>
      <c r="L28" s="9">
        <v>180</v>
      </c>
      <c r="M28" s="9">
        <v>161</v>
      </c>
      <c r="N28" s="9">
        <v>97</v>
      </c>
      <c r="O28" s="9"/>
      <c r="P28" s="9"/>
      <c r="Q28" s="9">
        <f t="shared" si="2"/>
        <v>1110</v>
      </c>
      <c r="R28" s="32">
        <v>20</v>
      </c>
      <c r="S28" s="106">
        <v>19.896718968944128</v>
      </c>
      <c r="U28" s="48">
        <f t="shared" si="1"/>
        <v>19.896718968944128</v>
      </c>
      <c r="V28" s="105"/>
    </row>
    <row r="29" spans="1:22" ht="15.75" x14ac:dyDescent="0.25">
      <c r="A29" s="81">
        <v>23</v>
      </c>
      <c r="B29" s="97" t="s">
        <v>21</v>
      </c>
      <c r="C29" s="86" t="s">
        <v>112</v>
      </c>
      <c r="D29" s="86"/>
      <c r="E29" s="87">
        <v>1</v>
      </c>
      <c r="F29" s="88" t="s">
        <v>113</v>
      </c>
      <c r="G29" s="88"/>
      <c r="H29" s="9">
        <v>240</v>
      </c>
      <c r="I29" s="9">
        <v>170</v>
      </c>
      <c r="J29" s="9">
        <v>93</v>
      </c>
      <c r="K29" s="9">
        <v>62</v>
      </c>
      <c r="L29" s="9">
        <v>180</v>
      </c>
      <c r="M29" s="9">
        <v>180</v>
      </c>
      <c r="N29" s="9">
        <v>180</v>
      </c>
      <c r="O29" s="9"/>
      <c r="P29" s="9"/>
      <c r="Q29" s="9">
        <f t="shared" si="2"/>
        <v>1105</v>
      </c>
      <c r="R29" s="32">
        <v>21</v>
      </c>
      <c r="S29" s="106">
        <v>18.496660772228612</v>
      </c>
      <c r="U29" s="48">
        <f t="shared" si="1"/>
        <v>18.496660772228612</v>
      </c>
      <c r="V29" s="105"/>
    </row>
    <row r="30" spans="1:22" ht="15.75" x14ac:dyDescent="0.25">
      <c r="A30" s="81">
        <v>24</v>
      </c>
      <c r="B30" s="82"/>
      <c r="C30" s="90" t="s">
        <v>114</v>
      </c>
      <c r="D30" s="90"/>
      <c r="E30" s="87" t="s">
        <v>16</v>
      </c>
      <c r="F30" s="88" t="s">
        <v>93</v>
      </c>
      <c r="G30" s="88"/>
      <c r="H30" s="9">
        <v>240</v>
      </c>
      <c r="I30" s="9">
        <v>111</v>
      </c>
      <c r="J30" s="9">
        <v>56</v>
      </c>
      <c r="K30" s="9">
        <v>180</v>
      </c>
      <c r="L30" s="9">
        <v>155</v>
      </c>
      <c r="M30" s="9">
        <v>180</v>
      </c>
      <c r="N30" s="9">
        <v>180</v>
      </c>
      <c r="O30" s="9"/>
      <c r="P30" s="9"/>
      <c r="Q30" s="9">
        <f t="shared" si="2"/>
        <v>1102</v>
      </c>
      <c r="R30" s="32">
        <v>22</v>
      </c>
      <c r="S30" s="106">
        <v>17.235001109806895</v>
      </c>
      <c r="U30" s="48">
        <f t="shared" si="1"/>
        <v>17.235001109806895</v>
      </c>
      <c r="V30" s="105"/>
    </row>
    <row r="31" spans="1:22" ht="15.75" x14ac:dyDescent="0.25">
      <c r="A31" s="81">
        <v>25</v>
      </c>
      <c r="B31" s="82" t="s">
        <v>21</v>
      </c>
      <c r="C31" s="92" t="s">
        <v>115</v>
      </c>
      <c r="D31" s="92"/>
      <c r="E31" s="93">
        <v>1</v>
      </c>
      <c r="F31" s="94" t="s">
        <v>96</v>
      </c>
      <c r="G31" s="94"/>
      <c r="H31" s="95">
        <v>240</v>
      </c>
      <c r="I31" s="96">
        <v>115</v>
      </c>
      <c r="J31" s="96">
        <v>0</v>
      </c>
      <c r="K31" s="96">
        <v>180</v>
      </c>
      <c r="L31" s="96">
        <v>91</v>
      </c>
      <c r="M31" s="96">
        <v>180</v>
      </c>
      <c r="N31" s="96">
        <v>180</v>
      </c>
      <c r="O31" s="96"/>
      <c r="P31" s="96"/>
      <c r="Q31" s="96">
        <f t="shared" si="2"/>
        <v>986</v>
      </c>
      <c r="R31" s="32">
        <v>23</v>
      </c>
      <c r="S31" s="106">
        <v>16.094636988347773</v>
      </c>
      <c r="U31" s="48">
        <f t="shared" si="1"/>
        <v>16.094636988347773</v>
      </c>
      <c r="V31" s="105"/>
    </row>
    <row r="32" spans="1:22" ht="15.75" x14ac:dyDescent="0.25">
      <c r="A32" s="81">
        <v>26</v>
      </c>
      <c r="B32" s="89"/>
      <c r="C32" s="86" t="s">
        <v>116</v>
      </c>
      <c r="D32" s="86"/>
      <c r="E32" s="87" t="s">
        <v>16</v>
      </c>
      <c r="F32" s="88" t="s">
        <v>117</v>
      </c>
      <c r="G32" s="88"/>
      <c r="H32" s="9">
        <v>240</v>
      </c>
      <c r="I32" s="9">
        <v>150</v>
      </c>
      <c r="J32" s="9">
        <v>180</v>
      </c>
      <c r="K32" s="9">
        <v>180</v>
      </c>
      <c r="L32" s="9">
        <v>180</v>
      </c>
      <c r="M32" s="9">
        <v>0</v>
      </c>
      <c r="N32" s="9">
        <v>0</v>
      </c>
      <c r="O32" s="9"/>
      <c r="P32" s="9"/>
      <c r="Q32" s="9">
        <f t="shared" si="2"/>
        <v>930</v>
      </c>
      <c r="R32" s="32">
        <v>24</v>
      </c>
      <c r="S32" s="106">
        <v>15.06094098117164</v>
      </c>
      <c r="U32" s="48">
        <f t="shared" si="1"/>
        <v>15.06094098117164</v>
      </c>
      <c r="V32" s="105"/>
    </row>
    <row r="33" spans="1:22" ht="30" x14ac:dyDescent="0.25">
      <c r="A33" s="81">
        <v>27</v>
      </c>
      <c r="B33" s="82"/>
      <c r="C33" s="86" t="s">
        <v>118</v>
      </c>
      <c r="D33" s="86"/>
      <c r="E33" s="87" t="s">
        <v>23</v>
      </c>
      <c r="F33" s="88" t="s">
        <v>105</v>
      </c>
      <c r="G33" s="88"/>
      <c r="H33" s="9">
        <v>80</v>
      </c>
      <c r="I33" s="9">
        <v>180</v>
      </c>
      <c r="J33" s="9">
        <v>180</v>
      </c>
      <c r="K33" s="9">
        <v>9</v>
      </c>
      <c r="L33" s="9">
        <v>69</v>
      </c>
      <c r="M33" s="9">
        <v>171</v>
      </c>
      <c r="N33" s="9">
        <v>153</v>
      </c>
      <c r="O33" s="9"/>
      <c r="P33" s="9"/>
      <c r="Q33" s="9">
        <f t="shared" si="2"/>
        <v>842</v>
      </c>
      <c r="R33" s="32">
        <v>25</v>
      </c>
      <c r="S33" s="106">
        <v>14.121359477809527</v>
      </c>
      <c r="U33" s="48">
        <f t="shared" si="1"/>
        <v>14.121359477809527</v>
      </c>
      <c r="V33" s="105"/>
    </row>
    <row r="34" spans="1:22" ht="15.75" x14ac:dyDescent="0.25">
      <c r="A34" s="81">
        <v>28</v>
      </c>
      <c r="B34" s="82"/>
      <c r="C34" s="86" t="s">
        <v>119</v>
      </c>
      <c r="D34" s="86"/>
      <c r="E34" s="87" t="s">
        <v>23</v>
      </c>
      <c r="F34" s="88" t="s">
        <v>88</v>
      </c>
      <c r="G34" s="88"/>
      <c r="H34" s="9">
        <v>128</v>
      </c>
      <c r="I34" s="9">
        <v>180</v>
      </c>
      <c r="J34" s="9">
        <v>136</v>
      </c>
      <c r="K34" s="9">
        <v>47</v>
      </c>
      <c r="L34" s="96">
        <v>117</v>
      </c>
      <c r="M34" s="9">
        <v>180</v>
      </c>
      <c r="N34" s="9">
        <v>0</v>
      </c>
      <c r="O34" s="9"/>
      <c r="P34" s="9"/>
      <c r="Q34" s="9">
        <f t="shared" si="2"/>
        <v>788</v>
      </c>
      <c r="R34" s="32">
        <v>26</v>
      </c>
      <c r="S34" s="106">
        <v>13.265081546623247</v>
      </c>
      <c r="U34" s="48">
        <f t="shared" si="1"/>
        <v>13.265081546623247</v>
      </c>
      <c r="V34" s="105"/>
    </row>
    <row r="35" spans="1:22" ht="15.75" x14ac:dyDescent="0.25">
      <c r="A35" s="81">
        <v>29</v>
      </c>
      <c r="B35" s="85"/>
      <c r="C35" s="90" t="s">
        <v>120</v>
      </c>
      <c r="D35" s="90"/>
      <c r="E35" s="87" t="s">
        <v>23</v>
      </c>
      <c r="F35" s="88" t="s">
        <v>96</v>
      </c>
      <c r="G35" s="88"/>
      <c r="H35" s="9">
        <v>87</v>
      </c>
      <c r="I35" s="9">
        <v>180</v>
      </c>
      <c r="J35" s="9">
        <v>180</v>
      </c>
      <c r="K35" s="9">
        <v>0</v>
      </c>
      <c r="L35" s="9">
        <v>0</v>
      </c>
      <c r="M35" s="9">
        <v>0</v>
      </c>
      <c r="N35" s="9">
        <v>0</v>
      </c>
      <c r="O35" s="9"/>
      <c r="P35" s="9"/>
      <c r="Q35" s="9">
        <f t="shared" si="2"/>
        <v>447</v>
      </c>
      <c r="R35" s="32">
        <v>27</v>
      </c>
      <c r="S35" s="106">
        <v>12.482765412645264</v>
      </c>
      <c r="U35" s="48">
        <f t="shared" si="1"/>
        <v>12.482765412645264</v>
      </c>
      <c r="V35" s="105"/>
    </row>
    <row r="36" spans="1:22" ht="15.75" x14ac:dyDescent="0.25">
      <c r="A36" s="29"/>
      <c r="B36" s="29"/>
      <c r="C36" s="100"/>
      <c r="D36" s="100"/>
      <c r="E36" s="100"/>
      <c r="F36" s="100"/>
      <c r="G36" s="103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22" ht="15.75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22" ht="15.75" x14ac:dyDescent="0.25">
      <c r="A38" s="29"/>
      <c r="B38" s="29"/>
      <c r="C38" s="101" t="s">
        <v>121</v>
      </c>
      <c r="D38" s="101"/>
      <c r="E38" s="102"/>
      <c r="F38" s="102"/>
      <c r="G38" s="104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22" ht="15.75" x14ac:dyDescent="0.25">
      <c r="A39" s="29"/>
      <c r="B39" s="29"/>
      <c r="C39" s="100"/>
      <c r="D39" s="100"/>
      <c r="E39" s="100"/>
      <c r="F39" s="100"/>
      <c r="G39" s="103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22" ht="15.75" x14ac:dyDescent="0.25">
      <c r="A40" s="29"/>
      <c r="B40" s="29"/>
      <c r="C40" s="100" t="s">
        <v>122</v>
      </c>
      <c r="D40" s="100"/>
      <c r="E40" s="100"/>
      <c r="F40" s="100"/>
      <c r="G40" s="103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22" ht="15.75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22" x14ac:dyDescent="0.25">
      <c r="A42" s="49" t="s">
        <v>73</v>
      </c>
      <c r="B42" s="49"/>
      <c r="C42" s="49"/>
      <c r="D42" s="49"/>
      <c r="E42" s="105">
        <v>15.3</v>
      </c>
    </row>
    <row r="44" spans="1:22" x14ac:dyDescent="0.25">
      <c r="A44" s="49" t="s">
        <v>74</v>
      </c>
      <c r="B44" s="49"/>
      <c r="C44" s="49"/>
      <c r="D44" s="49"/>
      <c r="E44" s="105">
        <f>SUM(G9:G35)+E42*A35</f>
        <v>861.90000000000009</v>
      </c>
    </row>
  </sheetData>
  <mergeCells count="24">
    <mergeCell ref="S7:S8"/>
    <mergeCell ref="U1:U8"/>
    <mergeCell ref="V1:V8"/>
    <mergeCell ref="A42:D42"/>
    <mergeCell ref="A44:D44"/>
    <mergeCell ref="G7:G8"/>
    <mergeCell ref="C36:F36"/>
    <mergeCell ref="C38:F38"/>
    <mergeCell ref="C39:F39"/>
    <mergeCell ref="C40:F40"/>
    <mergeCell ref="D7:D8"/>
    <mergeCell ref="R7:R8"/>
    <mergeCell ref="A7:A8"/>
    <mergeCell ref="C7:C8"/>
    <mergeCell ref="E7:E8"/>
    <mergeCell ref="F7:F8"/>
    <mergeCell ref="H7:P7"/>
    <mergeCell ref="Q7:Q8"/>
    <mergeCell ref="K1:Q1"/>
    <mergeCell ref="K2:Q2"/>
    <mergeCell ref="K3:Q3"/>
    <mergeCell ref="K4:Q4"/>
    <mergeCell ref="A5:Q5"/>
    <mergeCell ref="A6:Q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2015-08-24T14:20:15Z</dcterms:modified>
</cp:coreProperties>
</file>